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00"/>
  </bookViews>
  <sheets>
    <sheet name="路面改造工程" sheetId="14" r:id="rId1"/>
    <sheet name="第二批（完成施工招标项目）" sheetId="13" state="hidden" r:id="rId2"/>
    <sheet name="第二批" sheetId="11" state="hidden" r:id="rId3"/>
  </sheets>
  <externalReferences>
    <externalReference r:id="rId4"/>
    <externalReference r:id="rId5"/>
  </externalReferences>
  <definedNames>
    <definedName name="_xlnm._FilterDatabase" localSheetId="0" hidden="1">路面改造工程!$A$5:$Q$21</definedName>
    <definedName name="_xlnm._FilterDatabase" localSheetId="2" hidden="1">第二批!$B$5:$BU$55</definedName>
    <definedName name="_xlnm.Print_Area" localSheetId="1">'第二批（完成施工招标项目）'!$A$1:$Y$22</definedName>
  </definedNames>
  <calcPr calcId="144525"/>
</workbook>
</file>

<file path=xl/sharedStrings.xml><?xml version="1.0" encoding="utf-8"?>
<sst xmlns="http://schemas.openxmlformats.org/spreadsheetml/2006/main" count="1544" uniqueCount="682">
  <si>
    <t>附件1</t>
  </si>
  <si>
    <t>2025年省级交通专项资金（第二批）分配计划表（普通国省道新改建和路面改造工程）</t>
  </si>
  <si>
    <t>单位：万元</t>
  </si>
  <si>
    <t>序号</t>
  </si>
  <si>
    <t>地市</t>
  </si>
  <si>
    <t>县域</t>
  </si>
  <si>
    <t>建设单位
（业主）</t>
  </si>
  <si>
    <t>项 目 名 称</t>
  </si>
  <si>
    <t>建设
性质</t>
  </si>
  <si>
    <t>建设规模（公里）</t>
  </si>
  <si>
    <t>设计批复
（概算/预算）总投资</t>
  </si>
  <si>
    <t>省补助资金
总额</t>
  </si>
  <si>
    <t>已安排省补助资金</t>
  </si>
  <si>
    <t>本批安排省补助资金</t>
  </si>
  <si>
    <t>施工图批复</t>
  </si>
  <si>
    <t>备注</t>
  </si>
  <si>
    <t>合计</t>
  </si>
  <si>
    <t>一级</t>
  </si>
  <si>
    <t>二级(四车道)</t>
  </si>
  <si>
    <t>二级（两车道）</t>
  </si>
  <si>
    <t>三级及以下</t>
  </si>
  <si>
    <t>省补助总额</t>
  </si>
  <si>
    <t>已安排省投资</t>
  </si>
  <si>
    <t>合计：</t>
  </si>
  <si>
    <t>韶关市</t>
  </si>
  <si>
    <t>翁源县</t>
  </si>
  <si>
    <t>韶关市翁源公路事务中心</t>
  </si>
  <si>
    <t>省道S245线翁源县红岭路口至六里段路面改造工程</t>
  </si>
  <si>
    <t>路面改造</t>
  </si>
  <si>
    <t>0</t>
  </si>
  <si>
    <t>韶路基〔2025〕182号</t>
  </si>
  <si>
    <t>南雄市</t>
  </si>
  <si>
    <t>韶关市南雄公路事务中心</t>
  </si>
  <si>
    <t>国道G220线南雄中站村至头塘铺段路面改造工程</t>
  </si>
  <si>
    <t>韶交基函〔2025〕108 号</t>
  </si>
  <si>
    <t>新丰县</t>
  </si>
  <si>
    <t>新丰县公路发展总公司</t>
  </si>
  <si>
    <t>省道S259线新丰县马头至石角段路面改造工程</t>
  </si>
  <si>
    <t>韶交事中[2024]92号</t>
  </si>
  <si>
    <t>惠州市</t>
  </si>
  <si>
    <t>博罗县</t>
  </si>
  <si>
    <t>博罗县市政园林事务中心</t>
  </si>
  <si>
    <t>省道S254线博罗广惠高速罗阳出口至惠城交界段路面改造工程</t>
  </si>
  <si>
    <t>惠市交发〔2024〕546号</t>
  </si>
  <si>
    <t>江门市</t>
  </si>
  <si>
    <t>开平市</t>
  </si>
  <si>
    <t>江门市开平公路事务中心</t>
  </si>
  <si>
    <t>省道S275线开平百合儒北至金鸡游东段路面改造工程</t>
  </si>
  <si>
    <t>江交基建〔2024〕299 号、江交基建〔2024〕338 号</t>
  </si>
  <si>
    <t>湛江市</t>
  </si>
  <si>
    <t>吴川市</t>
  </si>
  <si>
    <t>吴川市公路事务中心</t>
  </si>
  <si>
    <t>省道S284线黄坡至稳村段改造工程</t>
  </si>
  <si>
    <t>湛交基〔2025〕1 号</t>
  </si>
  <si>
    <t>省道S543线吴川昌洒至电白段改造工程</t>
  </si>
  <si>
    <t>湛交基〔2025〕2 号</t>
  </si>
  <si>
    <t>茂名市</t>
  </si>
  <si>
    <t>茂南区</t>
  </si>
  <si>
    <t>茂名市茂南区农村公路建设项目管理处</t>
  </si>
  <si>
    <t>省道S543线茂南鳌头镇至电白界段路面改造工程</t>
  </si>
  <si>
    <t>茂交审[2025]26号</t>
  </si>
  <si>
    <t>化州市</t>
  </si>
  <si>
    <t>化州市公路事务中心</t>
  </si>
  <si>
    <t>省道S284线化州宝圩至播扬段路面改造工程</t>
  </si>
  <si>
    <t>茂交审〔2024〕42号</t>
  </si>
  <si>
    <t>省道S284线化州步下至湖琳新村段路面改造工程</t>
  </si>
  <si>
    <t>茂交审〔2024〕43号</t>
  </si>
  <si>
    <t>肇庆市</t>
  </si>
  <si>
    <t>四会市</t>
  </si>
  <si>
    <t>四会市公路事务中心</t>
  </si>
  <si>
    <t>省道S263线四会市黄田至金宝利段路面改造工程</t>
  </si>
  <si>
    <t>（肇交基函〔2024〕1761号）</t>
  </si>
  <si>
    <t>清远市</t>
  </si>
  <si>
    <t>连山县</t>
  </si>
  <si>
    <t>连山壮族瑶族自治县公路事务中心</t>
  </si>
  <si>
    <t>省道S522线连山禾坪至龙尾桥段路面改造工程</t>
  </si>
  <si>
    <t>清市交复函〔2024〕63号</t>
  </si>
  <si>
    <t>潮州市</t>
  </si>
  <si>
    <t>饶平县</t>
  </si>
  <si>
    <t>饶平县公路事务中心</t>
  </si>
  <si>
    <t>省道S333线饶平县建饶镇区至新丰扬康段路面改造工程</t>
  </si>
  <si>
    <t>潮交基函〔2025〕29号</t>
  </si>
  <si>
    <t>省道S222线饶平县浮山荔林至新圩路口段路面改造工程</t>
  </si>
  <si>
    <t>潮交基函〔2025〕6号</t>
  </si>
  <si>
    <t>省道S222线饶平县新圩路口至联饶下饶段路面改造工程</t>
  </si>
  <si>
    <t>潮交基函〔2025〕7号</t>
  </si>
  <si>
    <t>附件2</t>
  </si>
  <si>
    <t>2025年第二批普通国省道新改建和路面改造项目省补助资金明细分配建议计划表</t>
  </si>
  <si>
    <t>建设单位（业主）</t>
  </si>
  <si>
    <t>建设性质</t>
  </si>
  <si>
    <t>现状技术等级</t>
  </si>
  <si>
    <t>开工年</t>
  </si>
  <si>
    <t>（计划）完工年</t>
  </si>
  <si>
    <t>设计批复（概算/预算）总投资</t>
  </si>
  <si>
    <t>自开工至今累计已完成投资</t>
  </si>
  <si>
    <t>预计到2025年底累计完成投资</t>
  </si>
  <si>
    <t>已安排省补助</t>
  </si>
  <si>
    <t>2026年省补助计划建议（一上）</t>
  </si>
  <si>
    <t>2025年第二批省补助计划建议</t>
  </si>
  <si>
    <t>已安排省补助支出情况（地市填报）</t>
  </si>
  <si>
    <t>建设用地批复</t>
  </si>
  <si>
    <t>施工招标</t>
  </si>
  <si>
    <t>项目最新进展情况</t>
  </si>
  <si>
    <t xml:space="preserve">一级              </t>
  </si>
  <si>
    <t>博罗县交通运输局</t>
  </si>
  <si>
    <t>省道S254塘下至湖镇段改建工程</t>
  </si>
  <si>
    <t>改建</t>
  </si>
  <si>
    <t>二级公路</t>
  </si>
  <si>
    <t>用字第4413222024XS0006S01
号</t>
  </si>
  <si>
    <t>2024年11月7日已完成</t>
  </si>
  <si>
    <t>项目已完工，正在准备交工验收工作。(已提交付款申请，财政未支付）</t>
  </si>
  <si>
    <t>龙门县</t>
  </si>
  <si>
    <t>龙门县交通运输局</t>
  </si>
  <si>
    <t>省道S254线永汉至麻榨莲塘段改建工程</t>
  </si>
  <si>
    <t>升级改造</t>
  </si>
  <si>
    <t>三级</t>
  </si>
  <si>
    <t>粤府土审(授)〔2025〕89号</t>
  </si>
  <si>
    <t>2024年10月已完成</t>
  </si>
  <si>
    <t>已完工。(已提交付款申请，财政未支付）</t>
  </si>
  <si>
    <t>一级公路</t>
  </si>
  <si>
    <t>不涉及</t>
  </si>
  <si>
    <t>2024年12月24日已完成</t>
  </si>
  <si>
    <t>工程进度完成约75%,已完成产值约3352万元；占总投资约74%</t>
  </si>
  <si>
    <t>廉江市</t>
  </si>
  <si>
    <t>廉江市公路事务中心</t>
  </si>
  <si>
    <t>省道S388线石角镇滑石厂至和寮镇段改建工程</t>
  </si>
  <si>
    <t>新改建</t>
  </si>
  <si>
    <t>四级</t>
  </si>
  <si>
    <t>用字第440881202300007号</t>
  </si>
  <si>
    <t>2023年12月27日公示中标结果</t>
  </si>
  <si>
    <t>完成约2km路基清表、2000m³路基换填，完成桥梁2座，完成涵洞3座。目前施工单位对石角镇部分路段破除路面施工中，优先建设石角镇竹寨村委至和寮镇塘拱村委约4公里长路段。累计完成固定资产投资300万元，占总投资量3.4%。</t>
  </si>
  <si>
    <t>省道S388线塘蓬镇白坟坡至和寮路口段改建工程</t>
  </si>
  <si>
    <t>用字第440881202300006号</t>
  </si>
  <si>
    <t>完成清理现场约9355㎡，完成路面加宽约3000㎡。累计完成固定资产投资225万元，占总投资量5.8%。</t>
  </si>
  <si>
    <t>徐闻县</t>
  </si>
  <si>
    <t>徐闻县公路事务中心</t>
  </si>
  <si>
    <t>省道S547线徐闻县新寮码头至港六路口段改建工程</t>
  </si>
  <si>
    <t>用字第44082520230011</t>
  </si>
  <si>
    <t>2024年1月15日已完成</t>
  </si>
  <si>
    <t>完成0.7公里沥青路面，占比13%。</t>
  </si>
  <si>
    <t>2025年8月</t>
  </si>
  <si>
    <t>完成预算财政审核，1个月完成招标工作，预计9月开工。</t>
  </si>
  <si>
    <t>云浮市</t>
  </si>
  <si>
    <t>云安区</t>
  </si>
  <si>
    <t>广东省鲲鹏城市建设投资集团有限公司</t>
  </si>
  <si>
    <t>省道S537线（云安区段）细友石场至湾边村段改建工程</t>
  </si>
  <si>
    <t>（1）已完成项目部、混凝土搅拌站、工地试验室的建设。（2）完成项目清单100章建设。（3）西坑大桥、都友大桥、石咀大桥桩基础建设：项目桥梁桩基工程数量共144根，目前已完成桥梁桩基139根，占工程总量的96%。（4）施工便道建设：目前累计完成1240米。（5）挡土墙建设：项目挡土墙建设工程数量共49271m³，目前已完成建设8183.56m³，占工程总量的16.61%。（6）坡顶截水沟建设：项目坡顶截水沟工程数量共3268.9m，目前已完成建设496m，占工程总量的15.17%。（7）路基清淤施工：项目路基清淤工程数量共107851m³，目前已完成清淤24390m³，占工程总量的22.61%。（8）碎石换填施工：项目碎石换填工程数量共15605m³，目前已完成建设4065m³，占工程总量的26.05%。（9）粗粒土换填：项目粗粗粒土换填工程数量共78737m³，目前已完成建设20325m³，占工程总量的25.81%。（10）项目累计已完成投资2.68亿元，占项目总投资39%，2025年计划完成建安投资1.2亿元，截止目前已累计完成建安投资约4000万元，占建安投资约9.6%。（优先支出县级一般债券资金2.68亿元）</t>
  </si>
  <si>
    <t>新兴县</t>
  </si>
  <si>
    <t>新兴县公路事务中心</t>
  </si>
  <si>
    <t>省道S276线新兴县岭脚至里洞圩段改建工程</t>
  </si>
  <si>
    <t>办理中，已通过省级预审查，预计2025年10月完成</t>
  </si>
  <si>
    <t>已完成项目征地工作，完成路基土（石）方开挖27万立方米，完成率84%；中桥桩基14根，完成率100%及完成部分防护工程、排水工程。</t>
  </si>
  <si>
    <t>一级、二级</t>
  </si>
  <si>
    <t>2025.6</t>
  </si>
  <si>
    <t>已于7月14日开工，完成旧路面铣刨及基层开挖累计5.4公里，旧路面基层修复3.6公里，完成投资419万元，总体施工进度8.3%。</t>
  </si>
  <si>
    <t>二级</t>
  </si>
  <si>
    <t>2024.11.15</t>
  </si>
  <si>
    <t>目前完成工程进度25%。主要完成有涵洞、水沟、部分硬路肩加宽，路面挖补，约2公里长沥青面层。</t>
  </si>
  <si>
    <t>三级公路</t>
  </si>
  <si>
    <t>未开工</t>
  </si>
  <si>
    <t>2025.9</t>
  </si>
  <si>
    <r>
      <rPr>
        <sz val="10"/>
        <rFont val="宋体"/>
        <charset val="134"/>
        <scheme val="major"/>
      </rPr>
      <t>施工图批复（韶路基</t>
    </r>
    <r>
      <rPr>
        <sz val="10"/>
        <rFont val="仿宋_GB2312"/>
        <charset val="134"/>
      </rPr>
      <t>〔</t>
    </r>
    <r>
      <rPr>
        <sz val="10"/>
        <rFont val="宋体"/>
        <charset val="134"/>
        <scheme val="major"/>
      </rPr>
      <t>2025</t>
    </r>
    <r>
      <rPr>
        <sz val="10"/>
        <rFont val="仿宋_GB2312"/>
        <charset val="134"/>
      </rPr>
      <t>〕</t>
    </r>
    <r>
      <rPr>
        <sz val="10"/>
        <rFont val="宋体"/>
        <charset val="134"/>
        <scheme val="major"/>
      </rPr>
      <t>182号）</t>
    </r>
  </si>
  <si>
    <t>曲江区</t>
  </si>
  <si>
    <t>韶关市曲江区地方公路管理站</t>
  </si>
  <si>
    <t>省道S521线消雪岭至樟市段改建工程</t>
  </si>
  <si>
    <t>已完成</t>
  </si>
  <si>
    <t>目前完成总工程量约37%，正在全力建设光辉村至樟市镇区段1.4公里工程。</t>
  </si>
  <si>
    <t>一级、二级公路</t>
  </si>
  <si>
    <t>第一段：江交基建〔2025〕71号；第二段：预计2025年9月完成招标结果核备及发布中标通知书</t>
  </si>
  <si>
    <t>第一段：已基本完成硬路肩加宽、旧路病害处治、缘石砌筑、涵洞施工及桥梁搭板修复施工，正在摊铺沥青面层，计划9月初主体完工通车；
第二段：已于2025年8月6日发布施工招标公告，计划8月28日开标，预计9月进场开工。</t>
  </si>
  <si>
    <t>省道S522线连山禾坪至龙尾桥段路面改造工程，已完成招标、签订施工合同并完成技术交底。计划8月底前进场施工。</t>
  </si>
  <si>
    <t>2025年普通国省道新改建和路面改造项目省补助资金明细分配建议计划表</t>
  </si>
  <si>
    <t>计算</t>
  </si>
  <si>
    <t>一上省中心序号</t>
  </si>
  <si>
    <r>
      <rPr>
        <b/>
        <sz val="10"/>
        <rFont val="宋体"/>
        <charset val="134"/>
        <scheme val="minor"/>
      </rPr>
      <t>项目类型</t>
    </r>
    <r>
      <rPr>
        <sz val="10"/>
        <rFont val="宋体"/>
        <charset val="134"/>
        <scheme val="minor"/>
      </rPr>
      <t>（续安排/新开工）</t>
    </r>
  </si>
  <si>
    <t>行政等级</t>
  </si>
  <si>
    <t>起点桩号</t>
  </si>
  <si>
    <t>终点桩号</t>
  </si>
  <si>
    <t>新改建项目桥隧长度、宽度（按大、中桥隧分类统计）</t>
  </si>
  <si>
    <t>桥隧规模（平方米）</t>
  </si>
  <si>
    <t>扣减桥隧长度（千米）</t>
  </si>
  <si>
    <t>预计到2024年底累计完成投资</t>
  </si>
  <si>
    <t>地市申请2025年省补助金额</t>
  </si>
  <si>
    <t>按投资完成进度核2025年省补助额度</t>
  </si>
  <si>
    <t>2025年省补助计划建议（一上）</t>
  </si>
  <si>
    <t>2025年省补助计划建议（二上）</t>
  </si>
  <si>
    <t>规划符合性</t>
  </si>
  <si>
    <t>剩余可补助额度</t>
  </si>
  <si>
    <r>
      <rPr>
        <b/>
        <sz val="10"/>
        <rFont val="宋体"/>
        <charset val="134"/>
        <scheme val="minor"/>
      </rPr>
      <t>前期工作情况</t>
    </r>
    <r>
      <rPr>
        <sz val="10"/>
        <rFont val="宋体"/>
        <charset val="134"/>
        <scheme val="minor"/>
      </rPr>
      <t>（填具体批复文号或计划完成时间）</t>
    </r>
  </si>
  <si>
    <t>审批程序是否符合粤交规〔2018〕128号文要求</t>
  </si>
  <si>
    <t>是否已按粤交规函〔2022〕563号文申报资金申请函</t>
  </si>
  <si>
    <t>省补助资金安排意见</t>
  </si>
  <si>
    <t>是否具有地方人民政府自筹资金承诺函</t>
  </si>
  <si>
    <t>是否采用PPP模式建设的项目</t>
  </si>
  <si>
    <t>采用PPP模式建设项目合同约定的政府出资额</t>
  </si>
  <si>
    <t>项目进展情况简要说明</t>
  </si>
  <si>
    <t>2025年绩效目标</t>
  </si>
  <si>
    <t>地方出资纳入地方2025年预算情况</t>
  </si>
  <si>
    <t>调研情况</t>
  </si>
  <si>
    <t>（特）大桥、长隧</t>
  </si>
  <si>
    <t>中桥、中隧</t>
  </si>
  <si>
    <t>是否纳入省普通国省道“十四五”发展规划或年度养护工程项目库</t>
  </si>
  <si>
    <t>对应十四五规划项目/2024年养护工程项目库名称</t>
  </si>
  <si>
    <t>对应十四五规划项目建设性质</t>
  </si>
  <si>
    <t>工可/建设方案批复</t>
  </si>
  <si>
    <t>初步设计批复</t>
  </si>
  <si>
    <t>施工图设计批复</t>
  </si>
  <si>
    <t>环境影响评价批复</t>
  </si>
  <si>
    <t>施工许可批复</t>
  </si>
  <si>
    <t>2025年年度计划完成投资</t>
  </si>
  <si>
    <t>到2025年底工程形象进度%</t>
  </si>
  <si>
    <t>到2025年底完成里程（公里）</t>
  </si>
  <si>
    <t>一、续安排项目（28项）</t>
  </si>
  <si>
    <t>续安排</t>
  </si>
  <si>
    <t>汕头市</t>
  </si>
  <si>
    <t>澄海区</t>
  </si>
  <si>
    <t>汕头市公路事务中心</t>
  </si>
  <si>
    <t>国道G539线莲阳大桥至南澳大桥工程(南澳联络线一期工程)</t>
  </si>
  <si>
    <t>新建</t>
  </si>
  <si>
    <t>国道</t>
  </si>
  <si>
    <t>K63+103</t>
  </si>
  <si>
    <t>K73+960.924</t>
  </si>
  <si>
    <t>无路</t>
  </si>
  <si>
    <t>大桥 1246m/3 座（含互通立交主线跨线桥）、中桥 72.8m/2 座</t>
  </si>
  <si>
    <t>是</t>
  </si>
  <si>
    <t>国道G539线澄海区莲阳大桥至南澳大桥段</t>
  </si>
  <si>
    <t>粤发改投审〔2021〕60号</t>
  </si>
  <si>
    <t>粤交基﹝2021﹞503号</t>
  </si>
  <si>
    <t>粤交基﹝2021﹞506号</t>
  </si>
  <si>
    <t>粤府土审（授）〔2022〕144号</t>
  </si>
  <si>
    <t>汕市环建〔2021〕17号</t>
  </si>
  <si>
    <t>已完成2023.3.21</t>
  </si>
  <si>
    <t>已完成2021.10.11</t>
  </si>
  <si>
    <t>否</t>
  </si>
  <si>
    <t>截至目前，路基挖方完成85%、路基填筑完成94%、软基处理完成92%；路面碎石垫层厚150mm完成38.51%、3%-4%水泥稳定级配碎石底基层完成36.55%、4%-5%水泥稳定级配碎石底基层完成29.5%；桥梁桩基础完成65%、金鸿公路跨线桥下部构造已全部完成、C50预应力混凝土小箱梁完成10%、涵洞及通道涵完成71.43%。</t>
  </si>
  <si>
    <t>尚未开展</t>
  </si>
  <si>
    <t xml:space="preserve">项目涉及社区较多，征拆量较大，目前拆迁进度仅完成86.5% ，工程实施进度存在滞后。 </t>
  </si>
  <si>
    <t>河源市</t>
  </si>
  <si>
    <t>龙川县</t>
  </si>
  <si>
    <t>龙川县农村公路服务中心</t>
  </si>
  <si>
    <t>省道S238线龙川县四都至三角楼段路面改造工程</t>
  </si>
  <si>
    <t>省道</t>
  </si>
  <si>
    <t>省道S238线龙川县黄竹道班至三角楼段</t>
  </si>
  <si>
    <t>河交函〔2022〕164号</t>
  </si>
  <si>
    <t>河交函〔2022〕336号</t>
  </si>
  <si>
    <t>龙建招中字第〔2022〕25号</t>
  </si>
  <si>
    <t>项目于2022年11月完成招标，目前已完成路面挖补工作，正在进行涵洞施工,已完成投资约1200万元。</t>
  </si>
  <si>
    <t>源城区</t>
  </si>
  <si>
    <t>源城区公路事务中心</t>
  </si>
  <si>
    <t>省道S514线源城区源南至新港段路面改造</t>
  </si>
  <si>
    <t>k0+000</t>
  </si>
  <si>
    <t>K11+060</t>
  </si>
  <si>
    <t>省道S514线源城区源南至新港段路面改造工程</t>
  </si>
  <si>
    <t>河交涵（2023）107</t>
  </si>
  <si>
    <t>河交涵（2023）413</t>
  </si>
  <si>
    <t>前期设计审批工作已经完成，待区委同意后实施</t>
  </si>
  <si>
    <t>梅州市</t>
  </si>
  <si>
    <t>兴宁市</t>
  </si>
  <si>
    <t>兴宁市公路事务中心</t>
  </si>
  <si>
    <t>省道S225线兴宁市黄槐至岗背段路面改造工程</t>
  </si>
  <si>
    <t>省道S225线兴宁市黄槐至岗背段</t>
  </si>
  <si>
    <t>梅市交函〔2023〕1496号</t>
  </si>
  <si>
    <t>梅市交函〔2023〕1630号</t>
  </si>
  <si>
    <t>粤交规〔2024〕84号</t>
  </si>
  <si>
    <t>目前施工单位已进场，正在办理施工前准备工作。</t>
  </si>
  <si>
    <t>纳入</t>
  </si>
  <si>
    <t>梅江区</t>
  </si>
  <si>
    <t>梅江公路事务中心</t>
  </si>
  <si>
    <t>国道G205线梅江区月梅至程江大桥段路面改造工程</t>
  </si>
  <si>
    <t>国道G205线月梅至程江大桥段</t>
  </si>
  <si>
    <t>粤交规〔2023〕190号</t>
  </si>
  <si>
    <t>梅市交函〔2023〕824号</t>
  </si>
  <si>
    <t>梅市交函〔2024〕104号</t>
  </si>
  <si>
    <t>已完成并且提供中标通知书或者合同</t>
  </si>
  <si>
    <t>已开工，进度18%</t>
  </si>
  <si>
    <t>未确定</t>
  </si>
  <si>
    <t>梅县区</t>
  </si>
  <si>
    <t>梅州市梅县区地方公路总站</t>
  </si>
  <si>
    <t>省道S223线梅县区南口葵岗至荷泗段路面改造工程</t>
  </si>
  <si>
    <t>省道S223线梅县区葵岗至荷泗段</t>
  </si>
  <si>
    <t>梅市交字〔2023〕17号</t>
  </si>
  <si>
    <t>梅市交函〔2023〕648 号</t>
  </si>
  <si>
    <t>梅市交函〔2024〕550号</t>
  </si>
  <si>
    <t>招结备2024-12、25号</t>
  </si>
  <si>
    <t>项目已全面动工，目前一标段挖补和边坡修复已完成，正进行水沟、平纵面优化施工，二标段旧路面挖补基本完成，正进行边坡修复及水沟施工。</t>
  </si>
  <si>
    <t>同步办理</t>
  </si>
  <si>
    <t>省道S333线梅县区南口瑶上至石坑转水潭段路面改造工程</t>
  </si>
  <si>
    <t>省道S333线梅县区南口瑶上至石坑转水潭段</t>
  </si>
  <si>
    <t>梅市交字〔2022〕209号</t>
  </si>
  <si>
    <t>梅市交字〔2023〕165号</t>
  </si>
  <si>
    <t>梅市交函〔2024〕1317 号</t>
  </si>
  <si>
    <t>招结备2024-14号</t>
  </si>
  <si>
    <t>已完成招投标，并签订施工合同，完成施工许可批复，准备动工。</t>
  </si>
  <si>
    <t>梅县区公路事务中心</t>
  </si>
  <si>
    <t>省道S224线梅县区剑英大桥至雁上圆盘段路面改造工程</t>
  </si>
  <si>
    <t>省道S224线梅县区剑英大桥至雁上圆盘段</t>
  </si>
  <si>
    <t>梅市交字〔2022〕249号</t>
  </si>
  <si>
    <t>梅市交字〔2022〕1253号</t>
  </si>
  <si>
    <t>梅市交函〔2024〕355 号</t>
  </si>
  <si>
    <t>项目已开工，目前已完成路面铣刨，正在进行对部分旧水泥砼
路面破损板进行修复处治（换板、灌缝等）。</t>
  </si>
  <si>
    <t>丰顺县</t>
  </si>
  <si>
    <t>丰顺县公路事务中心</t>
  </si>
  <si>
    <t>国道G235线丰顺县城至揭西交界段路面改造工程</t>
  </si>
  <si>
    <t>国道G235线丰顺县城至揭西交界段</t>
  </si>
  <si>
    <t>粤交规〔2023〕387号</t>
  </si>
  <si>
    <t>梅市交函〔2023〕1305号</t>
  </si>
  <si>
    <t>项目已完成招投标工作，现已组织进场施工。</t>
  </si>
  <si>
    <t>大埔县</t>
  </si>
  <si>
    <t>大埔县公路事务中心</t>
  </si>
  <si>
    <t>省道S222线大埔县高陂至桃源食饭溪段路面改造工程</t>
  </si>
  <si>
    <t>省道S222线大埔县高陂至桃源段</t>
  </si>
  <si>
    <t>梅市交函〔2023〕252号</t>
  </si>
  <si>
    <t>梅市交函〔2023〕806号</t>
  </si>
  <si>
    <t>正在进行招投标工作。</t>
  </si>
  <si>
    <t>惠东县</t>
  </si>
  <si>
    <t>惠东县公路事务中心</t>
  </si>
  <si>
    <t>国道G236线惠东紫金交界至高潭公梅段改扩建工程</t>
  </si>
  <si>
    <t>改扩建</t>
  </si>
  <si>
    <t>K1236+200</t>
  </si>
  <si>
    <t>K1246+651</t>
  </si>
  <si>
    <t>大桥1304m/3座，宽度12m；中桥75m/1座，宽度12m</t>
  </si>
  <si>
    <t>2023年</t>
  </si>
  <si>
    <t>2025年</t>
  </si>
  <si>
    <t>国道G236线惠东县紫金交界至高潭公梅段</t>
  </si>
  <si>
    <t>粤发改投审［2022］40号</t>
  </si>
  <si>
    <t>粤交基［2023］146号</t>
  </si>
  <si>
    <t>惠市交发［2023］288号</t>
  </si>
  <si>
    <t>粤府土审（授）［2024］63号</t>
  </si>
  <si>
    <t>惠市环建〔2020〕4号</t>
  </si>
  <si>
    <t>2024.4.3</t>
  </si>
  <si>
    <t>2023.7.12</t>
  </si>
  <si>
    <t>项目于2023年7月动工建设，全线累计完成投资约1.92亿元，占总投资3.66亿元的52.5%。其中：路基工程累计完成57%，桥涵工程累计完成35%。</t>
  </si>
  <si>
    <t>地方政府预算安排资金6557</t>
  </si>
  <si>
    <t>开平市交通运输局</t>
  </si>
  <si>
    <t>国道G325线鹤山址山至开平塘口段改建工程</t>
  </si>
  <si>
    <t>大桥5069.9米/17座，中桥505米/7座</t>
  </si>
  <si>
    <t xml:space="preserve"> 围道G325线鹤山址山至开平塘口段</t>
  </si>
  <si>
    <t>原级改造</t>
  </si>
  <si>
    <t>江交函〔2020〕152号</t>
  </si>
  <si>
    <t>粤交基﹝2020﹞749号</t>
  </si>
  <si>
    <t>粤交基字〔2021〕25号、粤交基字〔2021〕747号</t>
  </si>
  <si>
    <t>自然资函〔2023〕705号</t>
  </si>
  <si>
    <t>江环审〔2021〕1号</t>
  </si>
  <si>
    <t>江交质〔2023〕137号</t>
  </si>
  <si>
    <t>已完成路基工程66%，桥涵工程66%。</t>
  </si>
  <si>
    <t>-</t>
  </si>
  <si>
    <t>阳江市</t>
  </si>
  <si>
    <t>阳东区江城区</t>
  </si>
  <si>
    <t>市交通事务中心</t>
  </si>
  <si>
    <t>省道S540线阳东区雅韶至山外东公路</t>
  </si>
  <si>
    <t>新（改）建</t>
  </si>
  <si>
    <t>K0+000</t>
  </si>
  <si>
    <t>K9+804</t>
  </si>
  <si>
    <t>大桥4076.5m，宽度32m</t>
  </si>
  <si>
    <t>阳发改工交[2017]317号</t>
  </si>
  <si>
    <t>阳交复[2021]31号</t>
  </si>
  <si>
    <t>阳交复〔2022〕91号</t>
  </si>
  <si>
    <t>粤府土审（授）〔2023〕153号</t>
  </si>
  <si>
    <t>阳环建审[2023]6号</t>
  </si>
  <si>
    <t>桥梁段：2023年6月15日已完成；
路基段：2023年11月8日已完成</t>
  </si>
  <si>
    <t>中标通知书：2022年1月13日</t>
  </si>
  <si>
    <t>截至2024年8月，项目主要完成钢筋场、拌合站、工地试验室建设、变压器安装完成10台；钢栈桥施工主栈桥完成合拢；22、23#、24#主墩加宽平台搭设完成，钢栈桥错车平台设计5个，累计施工5个、变压器平台完成搭设；10#-46#、48#-122#墩支栈桥平台搭设完成；引桥桩基428根，过渡墩18根，主墩桩基45根，占桩基总数583根的83.7%；桩系梁
累计完成浇筑114道；累计完成200根墩柱；累计完成78个盖梁,3个桥台，占比33.2%；路基工程水泥搅拌桩累计完成206920米，塑料排水板累计完成378564米，涵洞完成5道。</t>
  </si>
  <si>
    <t>新申请</t>
  </si>
  <si>
    <t>阳西县</t>
  </si>
  <si>
    <t>阳西县交通运输局地方公路管理站</t>
  </si>
  <si>
    <t>省道S541线阳西县城至上洋段公路改建工程（绿色能源产业园至绿色食品产业园连接线工程）</t>
  </si>
  <si>
    <t>k31+000</t>
  </si>
  <si>
    <t>k55+960</t>
  </si>
  <si>
    <t>一、三、四级（四级8.8km)</t>
  </si>
  <si>
    <t>大桥长度395米，中桥长度195米，桥梁宽24.5米</t>
  </si>
  <si>
    <t>省道S541线阳西县城至上洋段</t>
  </si>
  <si>
    <t>阳发改投审[2022]11号</t>
  </si>
  <si>
    <t>阳交复[2023]63号</t>
  </si>
  <si>
    <t>阳交复[2024]3号</t>
  </si>
  <si>
    <t>粤府土审(授)[2024]160号</t>
  </si>
  <si>
    <t>阳环（西）建审[2024]1号</t>
  </si>
  <si>
    <t>中标通知书：2024年6月20日</t>
  </si>
  <si>
    <t>正在开展路基清表。</t>
  </si>
  <si>
    <t>开展征地拆迁，路基、桥函工程施工</t>
  </si>
  <si>
    <t>电白区</t>
  </si>
  <si>
    <t>电白区交通运输局</t>
  </si>
  <si>
    <t>国道G325线电白观珠和平至水林路路口段改建工程</t>
  </si>
  <si>
    <t>k375+931
支线：
K0+000
K0+000</t>
  </si>
  <si>
    <t>k385+367
支线：
K1+400
K1+600</t>
  </si>
  <si>
    <t>二级、  三级</t>
  </si>
  <si>
    <t>中桥1座</t>
  </si>
  <si>
    <t>国道G325线电白区观珠和平至水林路路口段</t>
  </si>
  <si>
    <t>粤发改交通函[2019]3914号</t>
  </si>
  <si>
    <t>粤交基建字〔2021〕109 号</t>
  </si>
  <si>
    <t>茂交审〔2022〕25号</t>
  </si>
  <si>
    <t>主体已完工</t>
  </si>
  <si>
    <t>广宁县</t>
  </si>
  <si>
    <t>广宁县公路事务中心</t>
  </si>
  <si>
    <t>省道S263线广宁石涧至黄田段路面改造工程</t>
  </si>
  <si>
    <t>省道S263线广宁县石涧至四会黄田段</t>
  </si>
  <si>
    <t>肇交规函〔2023〕1452号</t>
  </si>
  <si>
    <t>肇交基函〔2023〕1673号</t>
  </si>
  <si>
    <t>肇公易宁(工)中字[2024]048号</t>
  </si>
  <si>
    <t>已完成相关前期工作，工程已开始挖补砼坏烂面板。</t>
  </si>
  <si>
    <t>连州市</t>
  </si>
  <si>
    <t>连州市公路事务中心</t>
  </si>
  <si>
    <t>国道G234线连州茅结岭至三村段改建工程</t>
  </si>
  <si>
    <t>路面改建</t>
  </si>
  <si>
    <t>粤发改投审〔2022〕6号</t>
  </si>
  <si>
    <t>粤交基﹝2023﹞113号</t>
  </si>
  <si>
    <t>清市交复函〔2023〕38 号</t>
  </si>
  <si>
    <t>粤府土审(授)〔2024〕89号</t>
  </si>
  <si>
    <t>清环连州审[2024]8号</t>
  </si>
  <si>
    <t>2024.5.10</t>
  </si>
  <si>
    <t>2023.11.10</t>
  </si>
  <si>
    <t>截止2024年8月底： 1.已完成该路段主体工程约10%，正在加快沿线桥梁、涵洞、路基等工程施工作业。
2.全线征地拆迁工作全力推进中，已完成征地任务81.63%。</t>
  </si>
  <si>
    <t>省道S346线连州星子至琪王岭段路面改造工程</t>
  </si>
  <si>
    <t>省道S346线连州市瑶安至琪王岭段</t>
  </si>
  <si>
    <t>清市交复函〔2023〕58 号</t>
  </si>
  <si>
    <t>不需要</t>
  </si>
  <si>
    <t>清市交复函〔2024〕13号</t>
  </si>
  <si>
    <t>已办理</t>
  </si>
  <si>
    <t>截止2024年8月底，1.已完成：建设方案、立项批复、施工图批复、施工招标。 2.累计完成投资1500万元，进度18.73%。</t>
  </si>
  <si>
    <t>续安排项目（路面改造提级）</t>
  </si>
  <si>
    <t>阳山县</t>
  </si>
  <si>
    <t>阳山县公路事务中心</t>
  </si>
  <si>
    <t>省道S250线阳山县秤架瑶族乡至岭背段路面改造工程</t>
  </si>
  <si>
    <t>K93+975</t>
  </si>
  <si>
    <t>K134+000</t>
  </si>
  <si>
    <t>省道S250线阳山县秤架瑶族乡至岭背段</t>
  </si>
  <si>
    <t xml:space="preserve">清市交复函〔2023〕57 号
</t>
  </si>
  <si>
    <t>清市交复函〔2024〕24 号</t>
  </si>
  <si>
    <t>办理中</t>
  </si>
  <si>
    <t>项目已完成招投标工作，目前，正在签定合同、办理施工许可监督等施工前准备工作。</t>
  </si>
  <si>
    <t>省道S525线阳山农民街口至琶迳段路面改造工程</t>
  </si>
  <si>
    <t>K56+147</t>
  </si>
  <si>
    <t>K72+642</t>
  </si>
  <si>
    <t>清市交复函〔2023〕55 号</t>
  </si>
  <si>
    <t>清市交复函〔2024〕26 号</t>
  </si>
  <si>
    <t>项目施工于2024年9月23日招标公告已发布；待完成招投标后，及时开展签定合同、办理施工许可监督等施工前准备工作。</t>
  </si>
  <si>
    <t>省道S260线阳山县大夲至广宁三县顶段路面改造工程</t>
  </si>
  <si>
    <t>K8+880</t>
  </si>
  <si>
    <t>清市交复函〔2023〕54 号</t>
  </si>
  <si>
    <t>清市交复函〔2024〕31 号</t>
  </si>
  <si>
    <t>项目已完成施工图批复；正在办理县财政审核；待财政审核后开展招投标工作。</t>
  </si>
  <si>
    <t>省道S525线阳山蚊子珞至立德粉厂段路面改造工程</t>
  </si>
  <si>
    <t>K11+848</t>
  </si>
  <si>
    <t>K30+457</t>
  </si>
  <si>
    <t>清市交复函〔2023〕56 号</t>
  </si>
  <si>
    <t>清市交复函〔2024〕34 号</t>
  </si>
  <si>
    <t>揭阳市</t>
  </si>
  <si>
    <t>普宁市</t>
  </si>
  <si>
    <t>普宁市公路事务中心</t>
  </si>
  <si>
    <t>国道G238线普宁益岭至惠来交界段改建工程</t>
  </si>
  <si>
    <t>普通国道</t>
  </si>
  <si>
    <t>K930+840</t>
  </si>
  <si>
    <t>K941+946.232</t>
  </si>
  <si>
    <t>特大桥1014.6m,大桥1949.3m，中桥80.60m, 路基宽度25.5m</t>
  </si>
  <si>
    <t>国道G238线普宁市益岭至惠来交界段</t>
  </si>
  <si>
    <t>粤发改投审［2020］25号</t>
  </si>
  <si>
    <t>粤交基［2021］732号</t>
  </si>
  <si>
    <t>粤交基［2022］271号</t>
  </si>
  <si>
    <t>粤府土审〔2023〕174号</t>
  </si>
  <si>
    <t>普环建函［2018］014号</t>
  </si>
  <si>
    <t>已完成项目立项、设计批复、工程招标、质量监督受理、建设用地批复、施工许可及施工方案审批等前期工作，完成完成9.5公里路基红线内清表工作，桥梁桩基142根，系梁45条，墩柱74根，盖梁5片，台帽5片，耳背墙5片，支座垫石7片，挡块9片，路基防护完成14条平台排水沟砂浆安装及平台硬化，已完成K932+935盖板涵，K935+112钢筋砼圆管涵，K938+740圆管涵，路基挡墙305米。2024年度已完成投资约22633万元，完成年度投资56.6%，累计完成投资约62633万元。</t>
  </si>
  <si>
    <t>调研：1.征地基本完成，存在部分尚未交地；2.供电、通信光缆迁改正在进行，迁改量大，预计施工期为3个月。3.财政部门计划到年底拨付1亿元资金（含省补助）。</t>
  </si>
  <si>
    <t>惠来县</t>
  </si>
  <si>
    <t>惠来县公路事务中心</t>
  </si>
  <si>
    <t>国道G238线普宁交界至惠来惠城段改建工程</t>
  </si>
  <si>
    <t>K941+822</t>
  </si>
  <si>
    <t>K964+012.967</t>
  </si>
  <si>
    <t>特大、大桥2736.5m/8座，宽度23.75米、25.5米、27米；中桥111.2m/2座，宽度25.5米、29.25米</t>
  </si>
  <si>
    <t>大桥72402.956</t>
  </si>
  <si>
    <t>中桥3137.85</t>
  </si>
  <si>
    <t>粤发改投审〔2020〕24号</t>
  </si>
  <si>
    <t>粤交基〔2021〕663号</t>
  </si>
  <si>
    <t>粤交基〔2022〕227号</t>
  </si>
  <si>
    <t>粤府土审(授)〔2023〕51号</t>
  </si>
  <si>
    <t>揭市环审〔2022〕21号</t>
  </si>
  <si>
    <t>累计已完成路基填方67.33万方，路基挖方103.58万方。涵洞29座，桥梁桩基280根，系梁72根，墩柱122根，盖梁78个，桥台12个，预制梁30片，钢筋加工场已完成建设，水泥搅拌站已完成建设，预制梁场已完成建设。</t>
  </si>
  <si>
    <t>工程建设地方配套资金已纳入财政预算。</t>
  </si>
  <si>
    <t>调研：1.弃土量大，土石方无法外运，制约施工进度；2.目前正在进行弃土方拍卖工作，待土石方外运问题解决后便于进一步施工；3..供电、通信光缆迁改仍需进一步协调；4.迁坟量大,约1110穴，尚有882穴未迁移。5.征地拆迁工作还存在部分地未移交。</t>
  </si>
  <si>
    <t>榕城区</t>
  </si>
  <si>
    <t>揭阳市公路事务中心</t>
  </si>
  <si>
    <t>省道S505线揭阳市空港区机场路口至黄西村段路面改造工程</t>
  </si>
  <si>
    <t>K13+591</t>
  </si>
  <si>
    <t>K23+635.906</t>
  </si>
  <si>
    <t>揭市交函〔2023〕687号</t>
  </si>
  <si>
    <t>揭市交字〔2023〕147号</t>
  </si>
  <si>
    <t>项目已开工建设，已完成全线路面基层病害处理，同步开展路面铣刨和沥青摊铺，右幅路面沥青已完成4.5公里，左幅完成上面层1公里、中面层2.6公里。</t>
  </si>
  <si>
    <t>已纳入地方预算</t>
  </si>
  <si>
    <t>揭东区</t>
  </si>
  <si>
    <t>揭阳市揭东区地方公路管理站</t>
  </si>
  <si>
    <t>揭东区S255线（新亨-白塔段）路面改造提升工程</t>
  </si>
  <si>
    <t>省道S255线揭东区坪上至北良段（起点桩号：37.101，终点桩号：40.966）；省道S255线揭阳产业园大良岗至广联小桥段（起点桩号：40.966，终点桩号：47.866）</t>
  </si>
  <si>
    <t>原级改造、升级改造</t>
  </si>
  <si>
    <t>揭市交函【2023】725号</t>
  </si>
  <si>
    <t>揭市交函【2023】822号</t>
  </si>
  <si>
    <t>完成：1、路基土石方开挖完成1450m，完成工程量63%，加铺段路基工程破碎击裂面积60000㎡，完成工程量100%；2.道路底基层碎石化填隙压稳60000㎡，完成工程量100%，新建段碎石垫层1450m，完成工程量63%，新建段水泥稳定基层完成1450米，完成工程量63%，加铺段5%水稳基层63700㎡，完成工程量100%，加铺段水泥混凝土路面长度6150米，全部完成，完成工程量100%，新建段水泥混凝土路面完成长度700米，完成工程量32%；3.完成涵洞工程量45%。开工累计完成投资2340万元。</t>
  </si>
  <si>
    <t>揭西县</t>
  </si>
  <si>
    <t>揭西县地方公路站</t>
  </si>
  <si>
    <t>省道S239线揭西良田至县城段路面改造工程</t>
  </si>
  <si>
    <t>省道S239线揭西良田至县城段</t>
  </si>
  <si>
    <t>揭市交〔2022〕461号</t>
  </si>
  <si>
    <t>揭市交函 〔2023〕315号</t>
  </si>
  <si>
    <t>项目已开工，截止目前已累计完成投资6400万元。</t>
  </si>
  <si>
    <t>云城区、云安区</t>
  </si>
  <si>
    <t>云浮市公路事务中心</t>
  </si>
  <si>
    <t>国道G324线云浮市腰古至茶洞段改线工程</t>
  </si>
  <si>
    <t>K1159+000</t>
  </si>
  <si>
    <t>K1193+924</t>
  </si>
  <si>
    <t>粤发改交通函〔2019〕1798号</t>
  </si>
  <si>
    <t>粤交基〔2020〕144 号
粤交基建字〔2022〕3 号</t>
  </si>
  <si>
    <t>粤交基建字〔2022〕3号</t>
  </si>
  <si>
    <t>自然资函〔2023〕225 号</t>
  </si>
  <si>
    <t>云环建管〔2014〕54号</t>
  </si>
  <si>
    <t>2023年5月25日云浮市交通运输局批复</t>
  </si>
  <si>
    <t>2022年7月1日完成施工合同签订</t>
  </si>
  <si>
    <t>已开工，已完成部分路基、桥梁、隧道、防护工程。</t>
  </si>
  <si>
    <t>调研：正常推进中；因前几个月下月，进度有所滞后</t>
  </si>
  <si>
    <t>二、新开工路面改造项目（13项）</t>
  </si>
  <si>
    <t>新开工路面改造</t>
  </si>
  <si>
    <t>省道S292线樟市至小莲塘段路面改造工程</t>
  </si>
  <si>
    <t>K18+742</t>
  </si>
  <si>
    <t>K26+216</t>
  </si>
  <si>
    <t>省道S292线曲江区樟市至小莲塘段</t>
  </si>
  <si>
    <t>韶交规函〔2024〕96号</t>
  </si>
  <si>
    <t>韶交事中〔2024〕50 号</t>
  </si>
  <si>
    <t>已于8月底完成施工招标，现施工单位已入场施工。</t>
  </si>
  <si>
    <t>已纳入</t>
  </si>
  <si>
    <t>省道S521线曲江区大塘至马坝段路面改造工程</t>
  </si>
  <si>
    <t>K11+805</t>
  </si>
  <si>
    <t>K24+896</t>
  </si>
  <si>
    <t>省道S521线曲江区大塘至马坝段</t>
  </si>
  <si>
    <t>韶交规函〔2024〕144号</t>
  </si>
  <si>
    <t>（韶交事中〔2024〕60号）</t>
  </si>
  <si>
    <t>龙川县公路事务中心</t>
  </si>
  <si>
    <t>国道G238线龙川县车田至黎咀段路面改造工程</t>
  </si>
  <si>
    <t>/</t>
  </si>
  <si>
    <t>国道G238线龙川县车田至黎咀段</t>
  </si>
  <si>
    <t>粤交规〔2023〕161号</t>
  </si>
  <si>
    <t>河交函〔2023〕520号</t>
  </si>
  <si>
    <t>已完成，2024年5月17日批复</t>
  </si>
  <si>
    <t>龙建招中字第[2023]79号</t>
  </si>
  <si>
    <t>2024年第一批</t>
  </si>
  <si>
    <t>项目已完成路树种植，正在进行边沟、路面挖补、边坡防护等施工，已完成投资约1200万元。</t>
  </si>
  <si>
    <t>暂未纳入</t>
  </si>
  <si>
    <t>封开县</t>
  </si>
  <si>
    <t>封开县公路事务中心</t>
  </si>
  <si>
    <t>省道S266线封开欧村至谷圩段路面改造工程</t>
  </si>
  <si>
    <t>肇交规函〔2024〕811号</t>
  </si>
  <si>
    <t>肇交基函[2024]1378号</t>
  </si>
  <si>
    <t>施工图设计已批复。</t>
  </si>
  <si>
    <t>英德市</t>
  </si>
  <si>
    <t>英德市公路事务中心</t>
  </si>
  <si>
    <t>省道S526线英德市沙口清溪至东华江镇段路面改造工程</t>
  </si>
  <si>
    <t>四级：18.533公里、三级：
7.518公里</t>
  </si>
  <si>
    <t>省道S526线英德市沙口清溪至东华江镇段</t>
  </si>
  <si>
    <t>清市交复函〔2023〕59 号</t>
  </si>
  <si>
    <t>清市交复函〔2024〕15 号</t>
  </si>
  <si>
    <t>截止2024年8月底： 1.已完成：建设方案、立项批复、施工图批复。</t>
  </si>
  <si>
    <t>连南瑶族自治县</t>
  </si>
  <si>
    <t>连南瑶族自治县公路事务中心</t>
  </si>
  <si>
    <t>省道S262线连南寨岗至广西坳段路面改造工程</t>
  </si>
  <si>
    <t>《广东省
综合交通运输体系 “十四五冶
发展规划》</t>
  </si>
  <si>
    <t>清市交复函〔2023〕52号</t>
  </si>
  <si>
    <t>清市交复函〔2024〕22号</t>
  </si>
  <si>
    <t>截止2024年8月底：  1.已完成：建设方案、立项批复、施工图批复、施工招标。</t>
  </si>
  <si>
    <t>省道S292线英德曲江交界至沙口段路面改造工程</t>
  </si>
  <si>
    <t xml:space="preserve">省道S292线英德市曲江交界至沙口段  </t>
  </si>
  <si>
    <t>路面改造（提级）</t>
  </si>
  <si>
    <t>清市交复函〔2023〕79号</t>
  </si>
  <si>
    <t>清市交复函〔2024〕36号</t>
  </si>
  <si>
    <t>未办理</t>
  </si>
  <si>
    <t>已完成施工图批复，正在开展预算财审。</t>
  </si>
  <si>
    <t>路面改造提级</t>
  </si>
  <si>
    <t>省道S382线英德江口咀至吉水段路面改造工程</t>
  </si>
  <si>
    <t>省道S382线英德市江口咀至吉水段</t>
  </si>
  <si>
    <t>已批复</t>
  </si>
  <si>
    <t>清市交复函〔2024〕44号</t>
  </si>
  <si>
    <t>路面改造提级，建设方案批复无文号</t>
  </si>
  <si>
    <t>省道S382线英德市上带至沙岗段路面改造工程</t>
  </si>
  <si>
    <t>三级、四级</t>
  </si>
  <si>
    <t>省道S382线英德上带至沙岗段</t>
  </si>
  <si>
    <t>清市交复函〔2024〕1号</t>
  </si>
  <si>
    <t>清市交复函〔2024〕33号</t>
  </si>
  <si>
    <t>佛冈县</t>
  </si>
  <si>
    <t>佛冈县公路事务中心</t>
  </si>
  <si>
    <t>省道S292线佛冈县英德交界至石角段路面改造工程</t>
  </si>
  <si>
    <t>K113+960</t>
  </si>
  <si>
    <t>K127+523</t>
  </si>
  <si>
    <t>省道S292佛冈县石角至大坪山段路面改造工程</t>
  </si>
  <si>
    <t>清市交复函〔2023〕60号</t>
  </si>
  <si>
    <t>清市交复函〔2024〕47 号</t>
  </si>
  <si>
    <t>已纳入2024年养护工程项目库（路面改造）</t>
  </si>
  <si>
    <t>饶平县公路建设养护中心</t>
  </si>
  <si>
    <t>省道S333线饶平县新丰镇区至九村圩段路面改造工程</t>
  </si>
  <si>
    <t>K18+535</t>
  </si>
  <si>
    <t>K27+995</t>
  </si>
  <si>
    <t>潮交规函〔2024〕16号</t>
  </si>
  <si>
    <t>潮交基函〔2024〕44号</t>
  </si>
  <si>
    <t>完成前期设计批复及预算财审，项目建设资金尚未落实，正积极申报地债资金及省补资金，视资金到位情况启动招标。</t>
  </si>
  <si>
    <t>计划纳入</t>
  </si>
  <si>
    <t>开工年由2024调整到2025年，在2024年道路面养护工程项目更新库中为指导性项目。</t>
  </si>
  <si>
    <t>省道S502线钱东高速口至径新段路面改造工程</t>
  </si>
  <si>
    <t>K34+795</t>
  </si>
  <si>
    <t>K39+855</t>
  </si>
  <si>
    <t>省道S502线饶平县钱东高速口至径新段路面改造工程</t>
  </si>
  <si>
    <t>潮交规函［2023］115号</t>
  </si>
  <si>
    <t>潮交基函[2023]144号</t>
  </si>
  <si>
    <t>在建，施工中，已完成60%旧水泥砼面板修复及涵洞清淤，计划2024年10月开始沥青砼路面施工。</t>
  </si>
  <si>
    <t>在2024年道路面养护工程项目更新库中为指导性项目。</t>
  </si>
  <si>
    <t>郁南县</t>
  </si>
  <si>
    <t>郁南县公路事务中心</t>
  </si>
  <si>
    <t>省道S538线郁南县佛洞村至东坝镇东坝桥桥头段路面改造工程</t>
  </si>
  <si>
    <t>K29+520</t>
  </si>
  <si>
    <t>K48+445.623</t>
  </si>
  <si>
    <t>省道S538线郁南县佛洞村至东坝镇东坝桥桥头段</t>
  </si>
  <si>
    <t>云交规〔2023〕167号</t>
  </si>
  <si>
    <t>云交许决〔2024〕30003号</t>
  </si>
  <si>
    <t>不涉及新增用地</t>
  </si>
  <si>
    <t>未开展</t>
  </si>
  <si>
    <t>2024年第二批</t>
  </si>
  <si>
    <t>正在开展工程量清单预算审核工作。</t>
  </si>
  <si>
    <t>完工</t>
  </si>
  <si>
    <t>未纳入</t>
  </si>
  <si>
    <t>调研：已完成施工招标</t>
  </si>
  <si>
    <t>三、其他新开工新改建项目（5项）</t>
  </si>
  <si>
    <t>新开工改造</t>
  </si>
  <si>
    <t>潮阳区</t>
  </si>
  <si>
    <t>潮阳区公路事务中心</t>
  </si>
  <si>
    <t>省道S237线潮阳区贵屿至和平段改造工程</t>
  </si>
  <si>
    <t>K45+474</t>
  </si>
  <si>
    <t>K63+623.63</t>
  </si>
  <si>
    <t>潮阳发改综[2024]15号</t>
  </si>
  <si>
    <t>汕市交建批[2024]4号</t>
  </si>
  <si>
    <t>汕市交建批[2024]5号</t>
  </si>
  <si>
    <t>已完成2024.09.29</t>
  </si>
  <si>
    <t>已完成2024.07.26</t>
  </si>
  <si>
    <t>在建，正在施工中。沿旧路改造提升，加铺沥青混凝土路面，建议按路面改造补助标准</t>
  </si>
  <si>
    <t>调研：1.汕头市潮阳区练江片区乡村振兴示范带项目。2.未纳入2024年普通国省道结构性修复（路面改造）项目更新库和中期评估库。</t>
  </si>
  <si>
    <t>新会区</t>
  </si>
  <si>
    <t>江门市新会区公路发展有限公司</t>
  </si>
  <si>
    <t>省道S272肇珠线睦洲至南镇段（K133+900～k137+885)改建工程</t>
  </si>
  <si>
    <t>K133+900</t>
  </si>
  <si>
    <t>K137+885</t>
  </si>
  <si>
    <t>特大桥670.8m/1座，大桥255.6m/1座，南镇特大桥主桥宽28.5m，三腩山大桥宽24m</t>
  </si>
  <si>
    <t>特大桥670.8m/1座，大桥255.6m/1座</t>
  </si>
  <si>
    <t>省道S272线新会区肇珠线睦洲至南镇段</t>
  </si>
  <si>
    <t>江发改新会〔2020〕6号</t>
  </si>
  <si>
    <t>粤交基[2022]136号</t>
  </si>
  <si>
    <t>江交基建[2022]124号</t>
  </si>
  <si>
    <t>江新环审〔2024〕15号</t>
  </si>
  <si>
    <t>项目正在开展用地报批相关工作。</t>
  </si>
  <si>
    <t>新开工非低等级</t>
  </si>
  <si>
    <t>龙门县城市建设投资有限公司</t>
  </si>
  <si>
    <t>国道G355线龙门油田至永汉段改建工程</t>
  </si>
  <si>
    <t>K953+078</t>
  </si>
  <si>
    <t>K964+758</t>
  </si>
  <si>
    <t>大桥 126.4m/1 座；中小桥
119.2m/4 座</t>
  </si>
  <si>
    <t>国道G355线龙门油田至永汉段</t>
  </si>
  <si>
    <t>粤发改投审〔2022〕37号</t>
  </si>
  <si>
    <t>粤交基〔2022〕548 号</t>
  </si>
  <si>
    <t>惠市交发〔2022〕603号、惠市交发〔2022〕627号</t>
  </si>
  <si>
    <t>粤府土审(授)〔2023〕131号</t>
  </si>
  <si>
    <t>惠市环（龙门）建〔2023〕34号</t>
  </si>
  <si>
    <t>2023年9月已完成</t>
  </si>
  <si>
    <t>2022年12月已完成</t>
  </si>
  <si>
    <t>目前主要开展边坡开挖、桥涵、路基路面工程等。自开工至今累计完成投资20733万元，占总投资的60.8%。</t>
  </si>
  <si>
    <t>已纳入2025年地方预算</t>
  </si>
  <si>
    <t>新开工非低等级（工可未批）</t>
  </si>
  <si>
    <t>K129+745</t>
  </si>
  <si>
    <t>K104+364</t>
  </si>
  <si>
    <t>省道S254线塘下至湖镇段</t>
  </si>
  <si>
    <t>惠发改投审〔2024〕27号</t>
  </si>
  <si>
    <t>惠市交发(2024〕430号</t>
  </si>
  <si>
    <t>预计2024年10月</t>
  </si>
  <si>
    <t>预计2024年11月</t>
  </si>
  <si>
    <t>预计2024年12月</t>
  </si>
  <si>
    <t>工可已取得市发改批复，初步设计已取得市交通局批复。</t>
  </si>
  <si>
    <t>新开工非低等级（施工图未批）</t>
  </si>
  <si>
    <t>K73+043</t>
  </si>
  <si>
    <t>K102+822</t>
  </si>
  <si>
    <t>惠发改投审〔2024〕28号</t>
  </si>
  <si>
    <t>惠市交发〔2024〕431号</t>
  </si>
  <si>
    <t>已完成立项和初步设计批复，计划2024年10月完成施工招标，2024年11月动工，2025年8月完工。</t>
  </si>
  <si>
    <t>已纳入中期评估项目库。</t>
  </si>
</sst>
</file>

<file path=xl/styles.xml><?xml version="1.0" encoding="utf-8"?>
<styleSheet xmlns="http://schemas.openxmlformats.org/spreadsheetml/2006/main">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0_);[Red]\(0.000\)"/>
    <numFmt numFmtId="178" formatCode="0.00_ "/>
    <numFmt numFmtId="179" formatCode="0.000_ "/>
    <numFmt numFmtId="180" formatCode="0_);\(0\)"/>
    <numFmt numFmtId="181" formatCode="0.0_);[Red]\(0.0\)"/>
    <numFmt numFmtId="182" formatCode="0_ "/>
    <numFmt numFmtId="183" formatCode="0.00_);[Red]\(0.00\)"/>
    <numFmt numFmtId="184" formatCode="0_ ;[Red]\-0\ "/>
    <numFmt numFmtId="185" formatCode="0.0_ "/>
    <numFmt numFmtId="186" formatCode="yyyy&quot;年&quot;m&quot;月&quot;;@"/>
    <numFmt numFmtId="187" formatCode="yyyy/m/d;@"/>
  </numFmts>
  <fonts count="44">
    <font>
      <sz val="12"/>
      <name val="宋体"/>
      <charset val="134"/>
    </font>
    <font>
      <b/>
      <sz val="12"/>
      <name val="宋体"/>
      <charset val="134"/>
    </font>
    <font>
      <sz val="11"/>
      <name val="宋体"/>
      <charset val="134"/>
    </font>
    <font>
      <sz val="10"/>
      <name val="宋体"/>
      <charset val="134"/>
    </font>
    <font>
      <sz val="11"/>
      <name val="黑体"/>
      <charset val="134"/>
    </font>
    <font>
      <sz val="16"/>
      <name val="方正小标宋简体"/>
      <charset val="134"/>
    </font>
    <font>
      <sz val="12"/>
      <name val="宋体"/>
      <charset val="134"/>
      <scheme val="minor"/>
    </font>
    <font>
      <sz val="11"/>
      <name val="宋体"/>
      <charset val="134"/>
      <scheme val="minor"/>
    </font>
    <font>
      <b/>
      <sz val="10"/>
      <name val="宋体"/>
      <charset val="134"/>
      <scheme val="minor"/>
    </font>
    <font>
      <sz val="10"/>
      <name val="宋体"/>
      <charset val="134"/>
      <scheme val="minor"/>
    </font>
    <font>
      <sz val="10"/>
      <name val="Times New Roman"/>
      <charset val="0"/>
    </font>
    <font>
      <b/>
      <sz val="10"/>
      <name val="宋体"/>
      <charset val="134"/>
    </font>
    <font>
      <sz val="10"/>
      <color rgb="FFFF0000"/>
      <name val="宋体"/>
      <charset val="134"/>
      <scheme val="minor"/>
    </font>
    <font>
      <sz val="12"/>
      <color rgb="FFFF0000"/>
      <name val="宋体"/>
      <charset val="134"/>
    </font>
    <font>
      <sz val="10"/>
      <name val="宋体"/>
      <charset val="134"/>
      <scheme val="major"/>
    </font>
    <font>
      <sz val="14"/>
      <name val="黑体"/>
      <charset val="134"/>
    </font>
    <font>
      <sz val="12"/>
      <name val="黑体"/>
      <charset val="134"/>
    </font>
    <font>
      <sz val="22"/>
      <name val="方正小标宋简体"/>
      <charset val="134"/>
    </font>
    <font>
      <b/>
      <sz val="14"/>
      <name val="宋体"/>
      <charset val="134"/>
    </font>
    <font>
      <sz val="14"/>
      <name val="宋体"/>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sz val="10"/>
      <color indexed="8"/>
      <name val="Arial"/>
      <charset val="0"/>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2"/>
      <name val="Times New Roman"/>
      <charset val="0"/>
    </font>
    <font>
      <sz val="11"/>
      <color rgb="FF9C6500"/>
      <name val="宋体"/>
      <charset val="134"/>
      <scheme val="minor"/>
    </font>
    <font>
      <sz val="11"/>
      <color indexed="8"/>
      <name val="宋体"/>
      <charset val="134"/>
    </font>
    <font>
      <sz val="10"/>
      <name val="Arial"/>
      <charset val="0"/>
    </font>
    <font>
      <sz val="10"/>
      <name val="仿宋_GB2312"/>
      <charset val="134"/>
    </font>
  </fonts>
  <fills count="36">
    <fill>
      <patternFill patternType="none"/>
    </fill>
    <fill>
      <patternFill patternType="gray125"/>
    </fill>
    <fill>
      <patternFill patternType="solid">
        <fgColor theme="6" tint="0.599993896298105"/>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6" tint="0.799951170384838"/>
        <bgColor indexed="64"/>
      </patternFill>
    </fill>
    <fill>
      <patternFill patternType="solid">
        <fgColor rgb="FFFFCC99"/>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51170384838"/>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indexed="8"/>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top"/>
    </xf>
    <xf numFmtId="42" fontId="20" fillId="0" borderId="0" applyFont="0" applyFill="0" applyBorder="0" applyAlignment="0" applyProtection="0">
      <alignment vertical="center"/>
    </xf>
    <xf numFmtId="0" fontId="20" fillId="6" borderId="0" applyNumberFormat="0" applyBorder="0" applyAlignment="0" applyProtection="0">
      <alignment vertical="center"/>
    </xf>
    <xf numFmtId="0" fontId="21" fillId="7" borderId="14"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0" fillId="2" borderId="0" applyNumberFormat="0" applyBorder="0" applyAlignment="0" applyProtection="0">
      <alignment vertical="center"/>
    </xf>
    <xf numFmtId="0" fontId="22" fillId="8" borderId="0" applyNumberFormat="0" applyBorder="0" applyAlignment="0" applyProtection="0">
      <alignment vertical="center"/>
    </xf>
    <xf numFmtId="43" fontId="20" fillId="0" borderId="0" applyFont="0" applyFill="0" applyBorder="0" applyAlignment="0" applyProtection="0">
      <alignment vertical="center"/>
    </xf>
    <xf numFmtId="0" fontId="23" fillId="9" borderId="0" applyNumberFormat="0" applyBorder="0" applyAlignment="0" applyProtection="0">
      <alignment vertical="center"/>
    </xf>
    <xf numFmtId="0" fontId="24" fillId="0" borderId="0" applyNumberFormat="0" applyFill="0" applyBorder="0" applyAlignment="0" applyProtection="0">
      <alignment vertical="center"/>
    </xf>
    <xf numFmtId="9" fontId="2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0" fillId="10" borderId="15" applyNumberFormat="0" applyFont="0" applyAlignment="0" applyProtection="0">
      <alignment vertical="center"/>
    </xf>
    <xf numFmtId="0" fontId="20" fillId="0" borderId="0"/>
    <xf numFmtId="0" fontId="0" fillId="0" borderId="0"/>
    <xf numFmtId="0" fontId="23" fillId="11"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lignment vertical="top"/>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0" fillId="0" borderId="0"/>
    <xf numFmtId="0" fontId="31" fillId="0" borderId="16" applyNumberFormat="0" applyFill="0" applyAlignment="0" applyProtection="0">
      <alignment vertical="center"/>
    </xf>
    <xf numFmtId="0" fontId="32" fillId="0" borderId="16" applyNumberFormat="0" applyFill="0" applyAlignment="0" applyProtection="0">
      <alignment vertical="center"/>
    </xf>
    <xf numFmtId="0" fontId="23" fillId="12" borderId="0" applyNumberFormat="0" applyBorder="0" applyAlignment="0" applyProtection="0">
      <alignment vertical="center"/>
    </xf>
    <xf numFmtId="0" fontId="26" fillId="0" borderId="17" applyNumberFormat="0" applyFill="0" applyAlignment="0" applyProtection="0">
      <alignment vertical="center"/>
    </xf>
    <xf numFmtId="0" fontId="23" fillId="13" borderId="0" applyNumberFormat="0" applyBorder="0" applyAlignment="0" applyProtection="0">
      <alignment vertical="center"/>
    </xf>
    <xf numFmtId="0" fontId="33" fillId="14" borderId="18" applyNumberFormat="0" applyAlignment="0" applyProtection="0">
      <alignment vertical="center"/>
    </xf>
    <xf numFmtId="0" fontId="34" fillId="14" borderId="14" applyNumberFormat="0" applyAlignment="0" applyProtection="0">
      <alignment vertical="center"/>
    </xf>
    <xf numFmtId="0" fontId="35" fillId="15" borderId="19" applyNumberFormat="0" applyAlignment="0" applyProtection="0">
      <alignment vertical="center"/>
    </xf>
    <xf numFmtId="0" fontId="20" fillId="16" borderId="0" applyNumberFormat="0" applyBorder="0" applyAlignment="0" applyProtection="0">
      <alignment vertical="center"/>
    </xf>
    <xf numFmtId="0" fontId="23" fillId="17" borderId="0" applyNumberFormat="0" applyBorder="0" applyAlignment="0" applyProtection="0">
      <alignment vertical="center"/>
    </xf>
    <xf numFmtId="0" fontId="36" fillId="0" borderId="20" applyNumberFormat="0" applyFill="0" applyAlignment="0" applyProtection="0">
      <alignment vertical="center"/>
    </xf>
    <xf numFmtId="0" fontId="37" fillId="0" borderId="21" applyNumberFormat="0" applyFill="0" applyAlignment="0" applyProtection="0">
      <alignment vertical="center"/>
    </xf>
    <xf numFmtId="0" fontId="38" fillId="18" borderId="0" applyNumberFormat="0" applyBorder="0" applyAlignment="0" applyProtection="0">
      <alignment vertical="center"/>
    </xf>
    <xf numFmtId="0" fontId="39" fillId="0" borderId="0"/>
    <xf numFmtId="0" fontId="40" fillId="19" borderId="0" applyNumberFormat="0" applyBorder="0" applyAlignment="0" applyProtection="0">
      <alignment vertical="center"/>
    </xf>
    <xf numFmtId="0" fontId="20" fillId="20" borderId="0" applyNumberFormat="0" applyBorder="0" applyAlignment="0" applyProtection="0">
      <alignment vertical="center"/>
    </xf>
    <xf numFmtId="0" fontId="23"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43" fontId="0" fillId="0" borderId="0" applyFont="0" applyFill="0" applyBorder="0" applyAlignment="0" applyProtection="0"/>
    <xf numFmtId="0" fontId="23" fillId="30" borderId="0" applyNumberFormat="0" applyBorder="0" applyAlignment="0" applyProtection="0">
      <alignment vertical="center"/>
    </xf>
    <xf numFmtId="0" fontId="20"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0" fillId="0" borderId="0"/>
    <xf numFmtId="0" fontId="20" fillId="34" borderId="0" applyNumberFormat="0" applyBorder="0" applyAlignment="0" applyProtection="0">
      <alignment vertical="center"/>
    </xf>
    <xf numFmtId="0" fontId="23" fillId="35" borderId="0" applyNumberFormat="0" applyBorder="0" applyAlignment="0" applyProtection="0">
      <alignment vertical="center"/>
    </xf>
    <xf numFmtId="0" fontId="20" fillId="0" borderId="0">
      <alignment vertical="center"/>
    </xf>
    <xf numFmtId="0" fontId="0" fillId="0" borderId="0">
      <alignment vertical="top"/>
    </xf>
    <xf numFmtId="0" fontId="20" fillId="0" borderId="0">
      <alignment vertical="center"/>
    </xf>
    <xf numFmtId="0" fontId="0" fillId="0" borderId="0"/>
    <xf numFmtId="0" fontId="41" fillId="0" borderId="0">
      <alignment vertical="center"/>
    </xf>
    <xf numFmtId="0" fontId="20" fillId="0" borderId="0"/>
    <xf numFmtId="0" fontId="42" fillId="0" borderId="0"/>
    <xf numFmtId="0" fontId="0" fillId="0" borderId="0">
      <alignment vertical="top"/>
    </xf>
    <xf numFmtId="0" fontId="20" fillId="0" borderId="0">
      <alignment vertical="center"/>
    </xf>
  </cellStyleXfs>
  <cellXfs count="314">
    <xf numFmtId="0" fontId="0" fillId="0" borderId="0" xfId="0">
      <alignment vertical="top"/>
    </xf>
    <xf numFmtId="0" fontId="0" fillId="0" borderId="0" xfId="0" applyAlignment="1">
      <alignment vertical="center"/>
    </xf>
    <xf numFmtId="0" fontId="1" fillId="0" borderId="0" xfId="0" applyFont="1" applyAlignment="1">
      <alignment horizontal="center" vertical="center" wrapText="1"/>
    </xf>
    <xf numFmtId="176" fontId="0" fillId="0" borderId="0" xfId="0" applyNumberFormat="1" applyAlignment="1">
      <alignment vertical="center"/>
    </xf>
    <xf numFmtId="176" fontId="0" fillId="2" borderId="0" xfId="0" applyNumberFormat="1" applyFill="1" applyAlignment="1">
      <alignment vertical="center"/>
    </xf>
    <xf numFmtId="0" fontId="0" fillId="3" borderId="0" xfId="0" applyFill="1" applyAlignment="1">
      <alignment vertical="center"/>
    </xf>
    <xf numFmtId="0" fontId="0" fillId="0" borderId="0" xfId="0" applyFont="1" applyAlignment="1">
      <alignment vertical="center"/>
    </xf>
    <xf numFmtId="0" fontId="0" fillId="2" borderId="0" xfId="0" applyFill="1" applyAlignment="1">
      <alignment vertical="center"/>
    </xf>
    <xf numFmtId="0" fontId="0" fillId="0"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2" borderId="0" xfId="0" applyFont="1" applyFill="1" applyAlignment="1">
      <alignment horizontal="center" vertical="center"/>
    </xf>
    <xf numFmtId="0" fontId="2" fillId="2" borderId="0" xfId="0" applyFont="1" applyFill="1" applyAlignment="1">
      <alignment vertical="center"/>
    </xf>
    <xf numFmtId="176" fontId="2" fillId="0" borderId="0" xfId="0" applyNumberFormat="1" applyFont="1" applyAlignment="1">
      <alignment vertical="center"/>
    </xf>
    <xf numFmtId="0" fontId="2" fillId="0" borderId="0" xfId="0" applyFont="1" applyFill="1" applyAlignment="1">
      <alignment horizontal="center" vertical="center"/>
    </xf>
    <xf numFmtId="0" fontId="2" fillId="0" borderId="0" xfId="0" applyFont="1" applyAlignment="1">
      <alignment horizontal="left" vertical="center"/>
    </xf>
    <xf numFmtId="0" fontId="3" fillId="0" borderId="0" xfId="0" applyFont="1" applyFill="1" applyAlignme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vertical="center"/>
    </xf>
    <xf numFmtId="0" fontId="6" fillId="0" borderId="0" xfId="0" applyFont="1" applyFill="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8"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176" fontId="6" fillId="0" borderId="0" xfId="0" applyNumberFormat="1" applyFont="1" applyAlignment="1">
      <alignment vertical="center"/>
    </xf>
    <xf numFmtId="176" fontId="8" fillId="0" borderId="4" xfId="0" applyNumberFormat="1" applyFont="1" applyBorder="1" applyAlignment="1">
      <alignment horizontal="center" vertical="center" wrapText="1"/>
    </xf>
    <xf numFmtId="176" fontId="8" fillId="0" borderId="5" xfId="0" applyNumberFormat="1" applyFont="1" applyBorder="1" applyAlignment="1">
      <alignment horizontal="center" vertical="center" wrapText="1"/>
    </xf>
    <xf numFmtId="176" fontId="8" fillId="2" borderId="6" xfId="0" applyNumberFormat="1" applyFont="1" applyFill="1" applyBorder="1" applyAlignment="1">
      <alignment horizontal="center" vertical="center" wrapText="1"/>
    </xf>
    <xf numFmtId="176" fontId="8" fillId="2" borderId="4" xfId="0" applyNumberFormat="1" applyFont="1" applyFill="1" applyBorder="1" applyAlignment="1">
      <alignment horizontal="center" vertical="center" wrapText="1"/>
    </xf>
    <xf numFmtId="176" fontId="8" fillId="2" borderId="5"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59" applyFont="1" applyFill="1" applyBorder="1" applyAlignment="1">
      <alignment vertical="center" wrapText="1"/>
    </xf>
    <xf numFmtId="0" fontId="0" fillId="0"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38" fontId="9" fillId="0" borderId="5" xfId="48" applyNumberFormat="1" applyFont="1" applyFill="1" applyBorder="1" applyAlignment="1">
      <alignment horizontal="center" vertical="center" wrapText="1"/>
    </xf>
    <xf numFmtId="176" fontId="9" fillId="0" borderId="1" xfId="48" applyNumberFormat="1" applyFont="1" applyFill="1" applyBorder="1" applyAlignment="1">
      <alignment horizontal="center" vertical="center" wrapText="1"/>
    </xf>
    <xf numFmtId="0" fontId="9" fillId="0" borderId="1" xfId="59"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9" fillId="0" borderId="1" xfId="59" applyFont="1" applyFill="1" applyBorder="1" applyAlignment="1">
      <alignment horizontal="center" vertical="center" wrapText="1"/>
    </xf>
    <xf numFmtId="0" fontId="9" fillId="0" borderId="1" xfId="0" applyFont="1" applyFill="1" applyBorder="1" applyAlignment="1">
      <alignment vertical="center" wrapText="1"/>
    </xf>
    <xf numFmtId="0" fontId="3" fillId="0" borderId="1" xfId="59" applyFont="1" applyFill="1" applyBorder="1" applyAlignment="1">
      <alignment horizontal="center" vertical="center" wrapText="1"/>
    </xf>
    <xf numFmtId="0" fontId="9" fillId="0" borderId="1" xfId="57"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8" fillId="0" borderId="7" xfId="0" applyFont="1" applyBorder="1" applyAlignment="1">
      <alignment horizontal="center" vertical="center"/>
    </xf>
    <xf numFmtId="0" fontId="9" fillId="0" borderId="1" xfId="59" applyFont="1" applyBorder="1" applyAlignment="1">
      <alignment vertical="center" wrapText="1"/>
    </xf>
    <xf numFmtId="0" fontId="8" fillId="0" borderId="1" xfId="36" applyFont="1" applyBorder="1" applyAlignment="1">
      <alignment horizontal="center" vertical="center" wrapText="1"/>
    </xf>
    <xf numFmtId="176" fontId="9" fillId="0" borderId="1" xfId="59" applyNumberFormat="1" applyFont="1" applyBorder="1" applyAlignment="1">
      <alignment horizontal="center" vertical="center" wrapText="1"/>
    </xf>
    <xf numFmtId="176" fontId="8" fillId="0" borderId="1" xfId="36" applyNumberFormat="1" applyFont="1" applyBorder="1" applyAlignment="1">
      <alignment horizontal="center" vertical="center" wrapText="1"/>
    </xf>
    <xf numFmtId="176" fontId="9" fillId="2" borderId="1" xfId="59" applyNumberFormat="1" applyFont="1" applyFill="1" applyBorder="1" applyAlignment="1">
      <alignment horizontal="center" vertical="center" wrapText="1"/>
    </xf>
    <xf numFmtId="176" fontId="8" fillId="2" borderId="1" xfId="36" applyNumberFormat="1" applyFont="1" applyFill="1" applyBorder="1" applyAlignment="1">
      <alignment horizontal="center" vertical="center" wrapText="1"/>
    </xf>
    <xf numFmtId="177" fontId="9" fillId="0" borderId="1" xfId="36" applyNumberFormat="1" applyFont="1" applyFill="1" applyBorder="1" applyAlignment="1">
      <alignment horizontal="center" vertical="center" wrapText="1"/>
    </xf>
    <xf numFmtId="178" fontId="9" fillId="0" borderId="1" xfId="36"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xf>
    <xf numFmtId="179" fontId="9" fillId="0" borderId="1" xfId="59"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9" fillId="2" borderId="1" xfId="59" applyFont="1" applyFill="1" applyBorder="1" applyAlignment="1">
      <alignment horizontal="center" vertical="center" wrapText="1"/>
    </xf>
    <xf numFmtId="0" fontId="9" fillId="0" borderId="1" xfId="62" applyFont="1" applyFill="1" applyBorder="1" applyAlignment="1">
      <alignment horizontal="center" vertical="center" wrapText="1"/>
    </xf>
    <xf numFmtId="177" fontId="3" fillId="0" borderId="1" xfId="36" applyNumberFormat="1" applyFont="1" applyFill="1" applyBorder="1" applyAlignment="1">
      <alignment horizontal="center" vertical="center" wrapText="1"/>
    </xf>
    <xf numFmtId="0" fontId="9" fillId="0" borderId="1" xfId="59" applyFont="1" applyBorder="1" applyAlignment="1">
      <alignment horizontal="center" vertical="center" wrapText="1"/>
    </xf>
    <xf numFmtId="177" fontId="9" fillId="0" borderId="1" xfId="36" applyNumberFormat="1" applyFont="1" applyBorder="1" applyAlignment="1">
      <alignment horizontal="center" vertical="center" wrapText="1"/>
    </xf>
    <xf numFmtId="177" fontId="10" fillId="0" borderId="1" xfId="36" applyNumberFormat="1" applyFont="1" applyFill="1" applyBorder="1" applyAlignment="1">
      <alignment horizontal="center" vertical="center" wrapText="1"/>
    </xf>
    <xf numFmtId="181" fontId="10" fillId="0" borderId="1" xfId="0" applyNumberFormat="1" applyFont="1" applyFill="1" applyBorder="1" applyAlignment="1">
      <alignment horizontal="center" vertical="center" wrapText="1"/>
    </xf>
    <xf numFmtId="0" fontId="7" fillId="2" borderId="8" xfId="0" applyFont="1" applyFill="1" applyBorder="1" applyAlignment="1">
      <alignment horizontal="center" vertical="center"/>
    </xf>
    <xf numFmtId="0" fontId="8" fillId="2" borderId="1" xfId="36" applyFont="1" applyFill="1" applyBorder="1" applyAlignment="1">
      <alignment horizontal="center" vertical="center" wrapText="1"/>
    </xf>
    <xf numFmtId="176" fontId="9" fillId="0" borderId="1" xfId="36" applyNumberFormat="1" applyFont="1" applyFill="1" applyBorder="1" applyAlignment="1">
      <alignment horizontal="center" vertical="center" wrapText="1"/>
    </xf>
    <xf numFmtId="0" fontId="2" fillId="0" borderId="1" xfId="0" applyFont="1" applyFill="1" applyBorder="1" applyAlignment="1">
      <alignment horizontal="center" vertical="center"/>
    </xf>
    <xf numFmtId="38" fontId="9" fillId="0" borderId="1" xfId="15" applyNumberFormat="1" applyFont="1" applyFill="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vertical="center" wrapText="1"/>
    </xf>
    <xf numFmtId="176" fontId="9" fillId="0" borderId="1" xfId="36" applyNumberFormat="1"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1" xfId="36" applyFont="1" applyFill="1" applyBorder="1" applyAlignment="1">
      <alignment horizontal="center" vertical="center" wrapText="1"/>
    </xf>
    <xf numFmtId="0" fontId="3" fillId="0" borderId="1" xfId="36" applyFont="1" applyFill="1" applyBorder="1" applyAlignment="1">
      <alignment horizontal="center" vertical="center" wrapText="1"/>
    </xf>
    <xf numFmtId="180" fontId="9" fillId="0" borderId="1" xfId="59"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182" fontId="9" fillId="0" borderId="1" xfId="36" applyNumberFormat="1" applyFont="1" applyFill="1" applyBorder="1" applyAlignment="1">
      <alignment horizontal="center" vertical="center" wrapText="1"/>
    </xf>
    <xf numFmtId="178" fontId="9" fillId="0" borderId="1" xfId="59"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xf>
    <xf numFmtId="183" fontId="9" fillId="0" borderId="1" xfId="36" applyNumberFormat="1" applyFont="1" applyFill="1" applyBorder="1" applyAlignment="1">
      <alignment horizontal="center" vertical="center" wrapText="1"/>
    </xf>
    <xf numFmtId="0" fontId="2" fillId="0" borderId="1" xfId="0" applyFont="1" applyFill="1" applyBorder="1" applyAlignment="1">
      <alignment vertical="center"/>
    </xf>
    <xf numFmtId="1" fontId="3" fillId="0" borderId="1" xfId="0" applyNumberFormat="1" applyFont="1" applyFill="1" applyBorder="1" applyAlignment="1">
      <alignment horizontal="center" vertical="center" wrapText="1"/>
    </xf>
    <xf numFmtId="0" fontId="9" fillId="0" borderId="1" xfId="15" applyFont="1" applyFill="1" applyBorder="1" applyAlignment="1">
      <alignment horizontal="center" vertical="center"/>
    </xf>
    <xf numFmtId="0" fontId="9" fillId="0" borderId="1" xfId="15" applyNumberFormat="1" applyFont="1" applyFill="1" applyBorder="1" applyAlignment="1">
      <alignment horizontal="center" vertical="center"/>
    </xf>
    <xf numFmtId="0" fontId="9" fillId="0" borderId="1" xfId="15" applyNumberFormat="1" applyFont="1" applyFill="1" applyBorder="1" applyAlignment="1">
      <alignment horizontal="center" vertical="center" wrapText="1"/>
    </xf>
    <xf numFmtId="38" fontId="9" fillId="0" borderId="1" xfId="15" applyNumberFormat="1" applyFont="1" applyFill="1" applyBorder="1" applyAlignment="1">
      <alignment horizontal="center" vertical="center" wrapText="1"/>
    </xf>
    <xf numFmtId="176" fontId="3" fillId="0" borderId="1" xfId="36" applyNumberFormat="1" applyFont="1" applyFill="1" applyBorder="1" applyAlignment="1">
      <alignment horizontal="center" vertical="center" wrapText="1"/>
    </xf>
    <xf numFmtId="180" fontId="3" fillId="0" borderId="1" xfId="59" applyNumberFormat="1" applyFont="1" applyFill="1" applyBorder="1" applyAlignment="1">
      <alignment horizontal="center" vertical="center" wrapText="1"/>
    </xf>
    <xf numFmtId="0" fontId="9" fillId="0" borderId="1" xfId="36" applyFont="1" applyBorder="1" applyAlignment="1">
      <alignment horizontal="center" vertical="center" wrapText="1"/>
    </xf>
    <xf numFmtId="180" fontId="9" fillId="0" borderId="1" xfId="59" applyNumberFormat="1" applyFont="1" applyBorder="1" applyAlignment="1">
      <alignment horizontal="center" vertical="center" wrapText="1"/>
    </xf>
    <xf numFmtId="183" fontId="9" fillId="0" borderId="1" xfId="36" applyNumberFormat="1" applyFont="1" applyBorder="1" applyAlignment="1">
      <alignment horizontal="center" vertical="center" wrapText="1"/>
    </xf>
    <xf numFmtId="176" fontId="7" fillId="0" borderId="0" xfId="0" applyNumberFormat="1" applyFont="1" applyAlignment="1">
      <alignment vertical="center"/>
    </xf>
    <xf numFmtId="0" fontId="8" fillId="0" borderId="1" xfId="59" applyFont="1" applyBorder="1" applyAlignment="1">
      <alignment horizontal="center" vertical="center" wrapText="1"/>
    </xf>
    <xf numFmtId="0" fontId="8" fillId="0" borderId="2" xfId="59" applyFont="1" applyBorder="1" applyAlignment="1">
      <alignment horizontal="center" vertical="center" wrapText="1"/>
    </xf>
    <xf numFmtId="0" fontId="8" fillId="0" borderId="3" xfId="59" applyFont="1" applyBorder="1" applyAlignment="1">
      <alignment horizontal="center" vertical="center" wrapText="1"/>
    </xf>
    <xf numFmtId="184" fontId="9" fillId="0" borderId="1" xfId="59" applyNumberFormat="1" applyFont="1" applyBorder="1" applyAlignment="1">
      <alignment horizontal="center" vertical="center" wrapText="1"/>
    </xf>
    <xf numFmtId="182" fontId="9" fillId="0" borderId="1" xfId="59" applyNumberFormat="1" applyFont="1" applyFill="1" applyBorder="1" applyAlignment="1">
      <alignment horizontal="center" vertical="center" wrapText="1"/>
    </xf>
    <xf numFmtId="182" fontId="9" fillId="0" borderId="1" xfId="59" applyNumberFormat="1" applyFont="1" applyBorder="1" applyAlignment="1">
      <alignment horizontal="center" vertical="center" wrapText="1"/>
    </xf>
    <xf numFmtId="0" fontId="9" fillId="0" borderId="6" xfId="0"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78" fontId="9" fillId="0" borderId="1" xfId="59" applyNumberFormat="1" applyFont="1" applyBorder="1" applyAlignment="1">
      <alignment horizontal="center" vertical="center" wrapText="1"/>
    </xf>
    <xf numFmtId="182" fontId="9" fillId="0" borderId="1" xfId="0" applyNumberFormat="1" applyFont="1" applyFill="1" applyBorder="1" applyAlignment="1">
      <alignment horizontal="center" vertical="center"/>
    </xf>
    <xf numFmtId="1" fontId="3" fillId="0" borderId="1" xfId="59"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184" fontId="9" fillId="0" borderId="1" xfId="59" applyNumberFormat="1" applyFont="1" applyFill="1" applyBorder="1" applyAlignment="1">
      <alignment horizontal="center" vertical="center" wrapText="1"/>
    </xf>
    <xf numFmtId="1" fontId="9" fillId="0" borderId="1" xfId="59" applyNumberFormat="1" applyFont="1" applyFill="1" applyBorder="1" applyAlignment="1">
      <alignment horizontal="center" vertical="center" wrapText="1"/>
    </xf>
    <xf numFmtId="0" fontId="9" fillId="0" borderId="1" xfId="0" applyFont="1" applyFill="1" applyBorder="1" applyAlignment="1">
      <alignment horizontal="center" vertical="center"/>
    </xf>
    <xf numFmtId="185" fontId="9" fillId="0" borderId="1" xfId="59" applyNumberFormat="1" applyFont="1" applyBorder="1" applyAlignment="1">
      <alignment horizontal="center" vertical="center" wrapText="1"/>
    </xf>
    <xf numFmtId="49" fontId="9" fillId="0" borderId="1" xfId="0" applyNumberFormat="1" applyFont="1" applyFill="1" applyBorder="1" applyAlignment="1">
      <alignment horizontal="center" vertical="center" wrapText="1"/>
    </xf>
    <xf numFmtId="182" fontId="3" fillId="0" borderId="1" xfId="59" applyNumberFormat="1" applyFont="1" applyFill="1" applyBorder="1" applyAlignment="1">
      <alignment horizontal="center" vertical="center" wrapText="1"/>
    </xf>
    <xf numFmtId="1" fontId="9" fillId="0" borderId="1" xfId="59"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0" fontId="7" fillId="0" borderId="0" xfId="0" applyFont="1" applyFill="1" applyAlignment="1">
      <alignment horizontal="center" vertical="center"/>
    </xf>
    <xf numFmtId="0" fontId="8" fillId="0" borderId="2" xfId="59" applyFont="1" applyFill="1" applyBorder="1" applyAlignment="1">
      <alignment horizontal="center" vertical="center" wrapText="1"/>
    </xf>
    <xf numFmtId="0" fontId="8" fillId="0" borderId="6" xfId="36" applyFont="1" applyBorder="1" applyAlignment="1">
      <alignment horizontal="center" vertical="center" wrapText="1"/>
    </xf>
    <xf numFmtId="0" fontId="8" fillId="0" borderId="4" xfId="36" applyFont="1" applyBorder="1" applyAlignment="1">
      <alignment horizontal="center" vertical="center" wrapText="1"/>
    </xf>
    <xf numFmtId="0" fontId="8" fillId="4" borderId="1" xfId="36"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3" xfId="59" applyFont="1" applyFill="1" applyBorder="1" applyAlignment="1">
      <alignment horizontal="center" vertical="center" wrapText="1"/>
    </xf>
    <xf numFmtId="0" fontId="8" fillId="0" borderId="2" xfId="36" applyFont="1" applyBorder="1" applyAlignment="1">
      <alignment horizontal="center" vertical="center" wrapText="1"/>
    </xf>
    <xf numFmtId="0" fontId="8" fillId="0" borderId="9" xfId="36" applyFont="1" applyBorder="1" applyAlignment="1">
      <alignment horizontal="center" vertical="center" wrapText="1"/>
    </xf>
    <xf numFmtId="0" fontId="8" fillId="0" borderId="10" xfId="0" applyFont="1" applyBorder="1" applyAlignment="1">
      <alignment horizontal="center" vertical="center" wrapText="1"/>
    </xf>
    <xf numFmtId="176" fontId="8" fillId="0" borderId="1" xfId="36" applyNumberFormat="1" applyFont="1" applyFill="1" applyBorder="1" applyAlignment="1">
      <alignment horizontal="center" vertical="center" wrapText="1"/>
    </xf>
    <xf numFmtId="176" fontId="9" fillId="0" borderId="1" xfId="59" applyNumberFormat="1" applyFont="1" applyBorder="1" applyAlignment="1">
      <alignment vertical="center" wrapText="1"/>
    </xf>
    <xf numFmtId="176" fontId="9" fillId="2" borderId="1" xfId="36" applyNumberFormat="1" applyFont="1" applyFill="1" applyBorder="1" applyAlignment="1">
      <alignment horizontal="center" vertical="center" wrapText="1"/>
    </xf>
    <xf numFmtId="176" fontId="9" fillId="2" borderId="1" xfId="59" applyNumberFormat="1" applyFont="1" applyFill="1" applyBorder="1" applyAlignment="1">
      <alignment vertical="center" wrapText="1"/>
    </xf>
    <xf numFmtId="38" fontId="9" fillId="0" borderId="1" xfId="15" applyNumberFormat="1" applyFont="1" applyBorder="1" applyAlignment="1">
      <alignment horizontal="center" vertical="center" wrapText="1"/>
    </xf>
    <xf numFmtId="0" fontId="2" fillId="0" borderId="1" xfId="0" applyFont="1" applyBorder="1" applyAlignment="1">
      <alignment vertical="center"/>
    </xf>
    <xf numFmtId="57" fontId="9" fillId="0" borderId="1" xfId="59" applyNumberFormat="1" applyFont="1" applyBorder="1" applyAlignment="1">
      <alignment horizontal="center" vertical="center" wrapText="1"/>
    </xf>
    <xf numFmtId="177" fontId="9" fillId="3" borderId="1" xfId="36" applyNumberFormat="1" applyFont="1" applyFill="1" applyBorder="1" applyAlignment="1">
      <alignment horizontal="center" vertical="center" wrapText="1"/>
    </xf>
    <xf numFmtId="0" fontId="9" fillId="3" borderId="1" xfId="59" applyFont="1" applyFill="1" applyBorder="1" applyAlignment="1">
      <alignment vertical="center" wrapText="1"/>
    </xf>
    <xf numFmtId="0" fontId="9" fillId="3" borderId="1" xfId="59" applyFont="1" applyFill="1" applyBorder="1" applyAlignment="1">
      <alignment horizontal="center" vertical="center" wrapText="1"/>
    </xf>
    <xf numFmtId="177" fontId="9" fillId="2" borderId="1" xfId="36" applyNumberFormat="1" applyFont="1" applyFill="1" applyBorder="1" applyAlignment="1">
      <alignment horizontal="center" vertical="center" wrapText="1"/>
    </xf>
    <xf numFmtId="0" fontId="9" fillId="2" borderId="1" xfId="59" applyFont="1" applyFill="1" applyBorder="1" applyAlignment="1">
      <alignment vertical="center" wrapText="1"/>
    </xf>
    <xf numFmtId="178" fontId="9"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36" applyFont="1" applyBorder="1" applyAlignment="1">
      <alignment horizontal="center" vertical="center" wrapText="1"/>
    </xf>
    <xf numFmtId="176" fontId="9" fillId="0" borderId="1" xfId="0" applyNumberFormat="1" applyFont="1" applyBorder="1" applyAlignment="1">
      <alignment horizontal="center" vertical="center" wrapText="1"/>
    </xf>
    <xf numFmtId="176" fontId="9" fillId="2" borderId="1" xfId="0" applyNumberFormat="1" applyFont="1" applyFill="1" applyBorder="1" applyAlignment="1">
      <alignment horizontal="center" vertical="center" wrapText="1"/>
    </xf>
    <xf numFmtId="14" fontId="9" fillId="0" borderId="1" xfId="59" applyNumberFormat="1" applyFont="1" applyBorder="1" applyAlignment="1">
      <alignment horizontal="center" vertical="center" shrinkToFit="1"/>
    </xf>
    <xf numFmtId="14" fontId="9" fillId="0" borderId="1" xfId="0" applyNumberFormat="1" applyFont="1" applyFill="1" applyBorder="1" applyAlignment="1">
      <alignment horizontal="center" vertical="center" wrapText="1"/>
    </xf>
    <xf numFmtId="57" fontId="9" fillId="0" borderId="1" xfId="0" applyNumberFormat="1" applyFont="1" applyBorder="1" applyAlignment="1">
      <alignment horizontal="center" vertical="center" wrapText="1"/>
    </xf>
    <xf numFmtId="57" fontId="3" fillId="0" borderId="1" xfId="0" applyNumberFormat="1" applyFont="1" applyFill="1" applyBorder="1" applyAlignment="1">
      <alignment horizontal="center" vertical="center" wrapText="1"/>
    </xf>
    <xf numFmtId="0" fontId="9" fillId="0" borderId="1" xfId="15" applyFont="1" applyFill="1" applyBorder="1" applyAlignment="1">
      <alignment horizontal="center" vertical="center" wrapText="1"/>
    </xf>
    <xf numFmtId="57" fontId="9" fillId="0" borderId="1" xfId="59" applyNumberFormat="1" applyFont="1" applyFill="1" applyBorder="1" applyAlignment="1">
      <alignment horizontal="center" vertical="center" wrapText="1"/>
    </xf>
    <xf numFmtId="186" fontId="9"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15" applyFont="1" applyBorder="1" applyAlignment="1">
      <alignment horizontal="center" vertical="center" wrapText="1"/>
    </xf>
    <xf numFmtId="0" fontId="9" fillId="2" borderId="1" xfId="0" applyFont="1" applyFill="1" applyBorder="1" applyAlignment="1">
      <alignment horizontal="center" vertical="center" wrapText="1"/>
    </xf>
    <xf numFmtId="57" fontId="9" fillId="2" borderId="1" xfId="0" applyNumberFormat="1" applyFont="1" applyFill="1" applyBorder="1" applyAlignment="1">
      <alignment horizontal="center" vertical="center" wrapText="1"/>
    </xf>
    <xf numFmtId="178" fontId="3" fillId="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57" fontId="3" fillId="0" borderId="1" xfId="59" applyNumberFormat="1" applyFont="1" applyFill="1" applyBorder="1" applyAlignment="1">
      <alignment horizontal="center" vertical="center" wrapText="1"/>
    </xf>
    <xf numFmtId="0" fontId="7" fillId="0" borderId="0" xfId="0" applyFont="1" applyAlignment="1">
      <alignment horizontal="left" vertical="center"/>
    </xf>
    <xf numFmtId="176" fontId="9" fillId="0" borderId="1" xfId="0" applyNumberFormat="1" applyFont="1" applyBorder="1" applyAlignment="1">
      <alignment horizontal="left" vertical="center" wrapText="1"/>
    </xf>
    <xf numFmtId="176" fontId="9" fillId="2" borderId="1" xfId="0" applyNumberFormat="1" applyFont="1" applyFill="1" applyBorder="1" applyAlignment="1">
      <alignment horizontal="left" vertical="center" wrapText="1"/>
    </xf>
    <xf numFmtId="9" fontId="9" fillId="0" borderId="1" xfId="0" applyNumberFormat="1" applyFont="1" applyBorder="1" applyAlignment="1">
      <alignment horizontal="center" vertical="center" wrapText="1"/>
    </xf>
    <xf numFmtId="0" fontId="3" fillId="0" borderId="1" xfId="0" applyFont="1" applyFill="1" applyBorder="1" applyAlignment="1">
      <alignment horizontal="left" vertical="center" wrapText="1"/>
    </xf>
    <xf numFmtId="0" fontId="9" fillId="0" borderId="1" xfId="0" applyFont="1" applyBorder="1" applyAlignment="1">
      <alignment horizontal="center" vertical="center"/>
    </xf>
    <xf numFmtId="177" fontId="9" fillId="0" borderId="11" xfId="36" applyNumberFormat="1" applyFont="1" applyBorder="1" applyAlignment="1">
      <alignment horizontal="center" vertical="center" wrapText="1"/>
    </xf>
    <xf numFmtId="9" fontId="9" fillId="0" borderId="1" xfId="0" applyNumberFormat="1" applyFont="1" applyFill="1" applyBorder="1" applyAlignment="1">
      <alignment horizontal="center" vertical="center" wrapText="1"/>
    </xf>
    <xf numFmtId="182" fontId="9" fillId="0" borderId="1" xfId="0" applyNumberFormat="1" applyFont="1" applyFill="1" applyBorder="1" applyAlignment="1">
      <alignment horizontal="center" vertical="center" wrapText="1"/>
    </xf>
    <xf numFmtId="9" fontId="9" fillId="0" borderId="1" xfId="15" applyNumberFormat="1" applyFont="1" applyFill="1" applyBorder="1" applyAlignment="1">
      <alignment horizontal="center" vertical="center" wrapText="1"/>
    </xf>
    <xf numFmtId="0" fontId="9" fillId="2" borderId="1" xfId="0" applyFont="1" applyFill="1" applyBorder="1" applyAlignment="1">
      <alignment horizontal="left" vertical="center" wrapText="1"/>
    </xf>
    <xf numFmtId="9" fontId="9" fillId="2" borderId="1" xfId="0" applyNumberFormat="1" applyFont="1" applyFill="1" applyBorder="1" applyAlignment="1">
      <alignment horizontal="center" vertical="center" wrapText="1"/>
    </xf>
    <xf numFmtId="0" fontId="9" fillId="0" borderId="0" xfId="0" applyFont="1" applyAlignment="1">
      <alignment horizontal="right" vertical="center"/>
    </xf>
    <xf numFmtId="0" fontId="11" fillId="0" borderId="12" xfId="0" applyFont="1" applyFill="1" applyBorder="1" applyAlignment="1">
      <alignment horizontal="center" vertical="center" wrapText="1"/>
    </xf>
    <xf numFmtId="176" fontId="3" fillId="0" borderId="0" xfId="0" applyNumberFormat="1" applyFont="1" applyFill="1" applyAlignment="1">
      <alignment vertical="center"/>
    </xf>
    <xf numFmtId="176" fontId="3" fillId="2" borderId="0" xfId="0" applyNumberFormat="1" applyFont="1" applyFill="1" applyAlignment="1">
      <alignment vertical="center"/>
    </xf>
    <xf numFmtId="0" fontId="3" fillId="0" borderId="1" xfId="59" applyFont="1" applyFill="1" applyBorder="1" applyAlignment="1">
      <alignment vertical="center" wrapText="1"/>
    </xf>
    <xf numFmtId="0" fontId="3" fillId="0" borderId="0" xfId="0" applyFont="1" applyFill="1" applyAlignment="1">
      <alignment vertical="center" wrapText="1"/>
    </xf>
    <xf numFmtId="0" fontId="9" fillId="0" borderId="13" xfId="0" applyFont="1" applyFill="1" applyBorder="1" applyAlignment="1">
      <alignment horizontal="center" vertical="center" wrapText="1"/>
    </xf>
    <xf numFmtId="182" fontId="0" fillId="0" borderId="0" xfId="0" applyNumberFormat="1" applyAlignment="1">
      <alignment vertical="center"/>
    </xf>
    <xf numFmtId="0" fontId="12" fillId="4" borderId="1" xfId="15" applyFont="1" applyFill="1" applyBorder="1" applyAlignment="1">
      <alignment horizontal="center" vertical="center" wrapText="1"/>
    </xf>
    <xf numFmtId="0" fontId="3" fillId="2" borderId="0" xfId="0" applyFont="1" applyFill="1" applyAlignment="1">
      <alignment vertical="center" wrapText="1"/>
    </xf>
    <xf numFmtId="0" fontId="9" fillId="0" borderId="13" xfId="0" applyFont="1" applyBorder="1" applyAlignment="1">
      <alignment horizontal="center" vertical="center" wrapText="1"/>
    </xf>
    <xf numFmtId="0" fontId="9" fillId="0" borderId="6" xfId="0" applyFont="1" applyBorder="1" applyAlignment="1">
      <alignment horizontal="center" vertical="center" wrapText="1"/>
    </xf>
    <xf numFmtId="0" fontId="0" fillId="0" borderId="0" xfId="0" applyFill="1" applyAlignment="1">
      <alignment vertical="center"/>
    </xf>
    <xf numFmtId="0" fontId="1" fillId="0" borderId="0" xfId="0" applyFont="1" applyFill="1" applyAlignment="1">
      <alignment horizontal="center" vertical="center" wrapText="1"/>
    </xf>
    <xf numFmtId="0" fontId="13" fillId="0" borderId="0" xfId="0" applyFont="1" applyFill="1" applyAlignment="1">
      <alignment vertical="center"/>
    </xf>
    <xf numFmtId="0" fontId="0" fillId="0" borderId="0" xfId="0" applyFill="1">
      <alignment vertical="top"/>
    </xf>
    <xf numFmtId="0" fontId="0" fillId="0" borderId="0" xfId="0" applyFill="1" applyAlignment="1">
      <alignment horizontal="center" vertical="top"/>
    </xf>
    <xf numFmtId="0" fontId="0" fillId="0" borderId="0" xfId="0" applyFill="1" applyAlignment="1">
      <alignment horizontal="left" vertical="top"/>
    </xf>
    <xf numFmtId="0" fontId="0" fillId="4" borderId="0" xfId="0" applyFont="1" applyFill="1">
      <alignment vertical="top"/>
    </xf>
    <xf numFmtId="43" fontId="0" fillId="5" borderId="0" xfId="0" applyNumberFormat="1" applyFill="1" applyAlignment="1">
      <alignment horizontal="center" vertical="top"/>
    </xf>
    <xf numFmtId="0" fontId="0" fillId="5" borderId="0" xfId="0" applyFont="1" applyFill="1">
      <alignment vertical="top"/>
    </xf>
    <xf numFmtId="0" fontId="3" fillId="5" borderId="0" xfId="0" applyFont="1" applyFill="1">
      <alignment vertical="top"/>
    </xf>
    <xf numFmtId="0" fontId="4" fillId="0" borderId="0" xfId="0" applyFont="1" applyFill="1" applyAlignment="1">
      <alignment horizontal="left" vertical="center"/>
    </xf>
    <xf numFmtId="0" fontId="2"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7" fillId="0" borderId="0" xfId="0" applyFont="1" applyFill="1" applyAlignment="1">
      <alignment horizontal="left" vertical="center"/>
    </xf>
    <xf numFmtId="0" fontId="8" fillId="0" borderId="1" xfId="0" applyFont="1" applyFill="1" applyBorder="1" applyAlignment="1">
      <alignment horizontal="center" vertical="center" wrapText="1"/>
    </xf>
    <xf numFmtId="0" fontId="8" fillId="0" borderId="1" xfId="36" applyFont="1" applyFill="1" applyBorder="1" applyAlignment="1">
      <alignment horizontal="center" vertical="center" wrapText="1"/>
    </xf>
    <xf numFmtId="0" fontId="8" fillId="0" borderId="1" xfId="0" applyFont="1" applyFill="1" applyBorder="1" applyAlignment="1">
      <alignment horizontal="right" vertical="center" wrapText="1"/>
    </xf>
    <xf numFmtId="0" fontId="3" fillId="0" borderId="1" xfId="59" applyFont="1" applyFill="1" applyBorder="1" applyAlignment="1">
      <alignment horizontal="left" vertical="center" wrapText="1"/>
    </xf>
    <xf numFmtId="183" fontId="10" fillId="0" borderId="1" xfId="36" applyNumberFormat="1" applyFont="1" applyFill="1" applyBorder="1" applyAlignment="1">
      <alignment horizontal="center" vertical="center" wrapText="1"/>
    </xf>
    <xf numFmtId="0" fontId="14" fillId="0" borderId="1" xfId="59" applyFont="1" applyFill="1" applyBorder="1" applyAlignment="1">
      <alignment horizontal="center" vertical="center" wrapText="1"/>
    </xf>
    <xf numFmtId="183" fontId="14" fillId="0" borderId="1" xfId="36" applyNumberFormat="1" applyFont="1" applyFill="1" applyBorder="1" applyAlignment="1">
      <alignment horizontal="center" vertical="center" wrapText="1"/>
    </xf>
    <xf numFmtId="0" fontId="3" fillId="0" borderId="1" xfId="59" applyNumberFormat="1" applyFont="1" applyFill="1" applyBorder="1" applyAlignment="1">
      <alignment horizontal="center" vertical="center" wrapText="1"/>
    </xf>
    <xf numFmtId="183" fontId="3" fillId="0" borderId="1" xfId="36" applyNumberFormat="1" applyFont="1" applyFill="1" applyBorder="1" applyAlignment="1">
      <alignment horizontal="center" vertical="center" wrapText="1"/>
    </xf>
    <xf numFmtId="0" fontId="14" fillId="0" borderId="1" xfId="59"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183" fontId="14" fillId="0" borderId="1" xfId="0" applyNumberFormat="1" applyFont="1" applyFill="1" applyBorder="1" applyAlignment="1">
      <alignment horizontal="center" vertical="center" wrapText="1"/>
    </xf>
    <xf numFmtId="0" fontId="2" fillId="0" borderId="0" xfId="0" applyFont="1" applyFill="1" applyAlignment="1">
      <alignment vertical="center"/>
    </xf>
    <xf numFmtId="0" fontId="7" fillId="0" borderId="0" xfId="0" applyFont="1" applyFill="1" applyAlignment="1">
      <alignment vertical="center"/>
    </xf>
    <xf numFmtId="43" fontId="8" fillId="0" borderId="1" xfId="36" applyNumberFormat="1" applyFont="1" applyFill="1" applyBorder="1" applyAlignment="1">
      <alignment horizontal="center" vertical="center" wrapText="1"/>
    </xf>
    <xf numFmtId="43" fontId="9" fillId="0" borderId="1" xfId="59" applyNumberFormat="1" applyFont="1" applyFill="1" applyBorder="1" applyAlignment="1">
      <alignment horizontal="center" vertical="center" wrapText="1"/>
    </xf>
    <xf numFmtId="183" fontId="10" fillId="0" borderId="1" xfId="0" applyNumberFormat="1" applyFont="1" applyFill="1" applyBorder="1" applyAlignment="1">
      <alignment horizontal="center" vertical="center" wrapText="1"/>
    </xf>
    <xf numFmtId="43" fontId="3" fillId="0" borderId="1" xfId="59" applyNumberFormat="1" applyFont="1" applyFill="1" applyBorder="1" applyAlignment="1">
      <alignment horizontal="center" vertical="center" wrapText="1"/>
    </xf>
    <xf numFmtId="183" fontId="14" fillId="0" borderId="1" xfId="59" applyNumberFormat="1" applyFont="1" applyFill="1" applyBorder="1" applyAlignment="1">
      <alignment horizontal="center" vertical="center" wrapText="1"/>
    </xf>
    <xf numFmtId="176" fontId="14" fillId="0" borderId="1" xfId="59" applyNumberFormat="1" applyFont="1" applyFill="1" applyBorder="1" applyAlignment="1">
      <alignment horizontal="center" vertical="center" wrapText="1"/>
    </xf>
    <xf numFmtId="43" fontId="14" fillId="0" borderId="1" xfId="59" applyNumberFormat="1" applyFont="1" applyFill="1" applyBorder="1" applyAlignment="1">
      <alignment horizontal="center" vertical="center" wrapText="1"/>
    </xf>
    <xf numFmtId="0" fontId="3" fillId="0" borderId="1" xfId="36" applyNumberFormat="1" applyFont="1" applyFill="1" applyBorder="1" applyAlignment="1">
      <alignment horizontal="center" vertical="center" wrapText="1"/>
    </xf>
    <xf numFmtId="0" fontId="14" fillId="0" borderId="1" xfId="36" applyFont="1" applyFill="1" applyBorder="1" applyAlignment="1">
      <alignment horizontal="center" vertical="center" wrapText="1"/>
    </xf>
    <xf numFmtId="43" fontId="14" fillId="0" borderId="1" xfId="0" applyNumberFormat="1" applyFont="1" applyFill="1" applyBorder="1" applyAlignment="1">
      <alignment horizontal="center" vertical="center" wrapText="1"/>
    </xf>
    <xf numFmtId="176" fontId="2" fillId="0" borderId="0" xfId="0" applyNumberFormat="1" applyFont="1" applyFill="1" applyAlignment="1">
      <alignment vertical="center"/>
    </xf>
    <xf numFmtId="0" fontId="2" fillId="4" borderId="0" xfId="0" applyFont="1" applyFill="1" applyAlignment="1">
      <alignment horizontal="center" vertical="center"/>
    </xf>
    <xf numFmtId="43" fontId="2" fillId="5" borderId="0" xfId="0" applyNumberFormat="1" applyFont="1" applyFill="1" applyAlignment="1">
      <alignment horizontal="center" vertical="center"/>
    </xf>
    <xf numFmtId="0" fontId="2" fillId="5" borderId="0" xfId="0" applyFont="1" applyFill="1" applyAlignment="1">
      <alignment horizontal="center" vertical="center"/>
    </xf>
    <xf numFmtId="183" fontId="3" fillId="5" borderId="0" xfId="0" applyNumberFormat="1" applyFont="1" applyFill="1" applyAlignment="1">
      <alignment horizontal="center" vertical="center"/>
    </xf>
    <xf numFmtId="0" fontId="5" fillId="4" borderId="0" xfId="0" applyFont="1" applyFill="1" applyAlignment="1">
      <alignment horizontal="center" vertical="center"/>
    </xf>
    <xf numFmtId="43" fontId="5" fillId="5" borderId="0" xfId="0" applyNumberFormat="1" applyFont="1" applyFill="1" applyAlignment="1">
      <alignment horizontal="center" vertical="center"/>
    </xf>
    <xf numFmtId="0" fontId="5" fillId="5" borderId="0" xfId="0" applyFont="1" applyFill="1" applyAlignment="1">
      <alignment horizontal="center" vertical="center"/>
    </xf>
    <xf numFmtId="176" fontId="7" fillId="0" borderId="0" xfId="0" applyNumberFormat="1" applyFont="1" applyFill="1" applyAlignment="1">
      <alignment vertical="center"/>
    </xf>
    <xf numFmtId="0" fontId="7" fillId="4" borderId="0" xfId="0" applyFont="1" applyFill="1" applyAlignment="1">
      <alignment horizontal="center" vertical="center"/>
    </xf>
    <xf numFmtId="43" fontId="7" fillId="5" borderId="0" xfId="0" applyNumberFormat="1" applyFont="1" applyFill="1" applyAlignment="1">
      <alignment horizontal="center" vertical="center"/>
    </xf>
    <xf numFmtId="0" fontId="7" fillId="5" borderId="0" xfId="0" applyFont="1" applyFill="1" applyAlignment="1">
      <alignment horizontal="center" vertical="center"/>
    </xf>
    <xf numFmtId="183" fontId="9" fillId="5" borderId="0" xfId="0" applyNumberFormat="1" applyFont="1" applyFill="1" applyAlignment="1">
      <alignment horizontal="right" vertical="center"/>
    </xf>
    <xf numFmtId="0" fontId="8" fillId="4" borderId="2" xfId="59" applyFont="1" applyFill="1" applyBorder="1" applyAlignment="1">
      <alignment horizontal="center" vertical="center" wrapText="1"/>
    </xf>
    <xf numFmtId="43" fontId="8" fillId="5" borderId="1" xfId="36" applyNumberFormat="1" applyFont="1" applyFill="1" applyBorder="1" applyAlignment="1">
      <alignment horizontal="center" vertical="center" wrapText="1"/>
    </xf>
    <xf numFmtId="0" fontId="8" fillId="5" borderId="7" xfId="0" applyFont="1" applyFill="1" applyBorder="1" applyAlignment="1">
      <alignment horizontal="center" vertical="center" wrapText="1"/>
    </xf>
    <xf numFmtId="183" fontId="8" fillId="5" borderId="1" xfId="0" applyNumberFormat="1" applyFont="1" applyFill="1" applyBorder="1" applyAlignment="1">
      <alignment horizontal="center" vertical="center" wrapText="1"/>
    </xf>
    <xf numFmtId="0" fontId="8" fillId="4" borderId="3" xfId="59" applyFont="1" applyFill="1" applyBorder="1" applyAlignment="1">
      <alignment horizontal="center" vertical="center" wrapText="1"/>
    </xf>
    <xf numFmtId="0" fontId="8" fillId="5" borderId="8" xfId="0" applyFont="1" applyFill="1" applyBorder="1" applyAlignment="1">
      <alignment horizontal="center" vertical="center" wrapText="1"/>
    </xf>
    <xf numFmtId="43" fontId="8" fillId="4" borderId="1" xfId="36" applyNumberFormat="1" applyFont="1" applyFill="1" applyBorder="1" applyAlignment="1">
      <alignment horizontal="center" vertical="center" wrapText="1"/>
    </xf>
    <xf numFmtId="43" fontId="9" fillId="0" borderId="1" xfId="0" applyNumberFormat="1" applyFont="1" applyFill="1" applyBorder="1" applyAlignment="1">
      <alignment horizontal="center" vertical="center" wrapText="1"/>
    </xf>
    <xf numFmtId="43" fontId="9" fillId="4" borderId="1" xfId="0" applyNumberFormat="1" applyFont="1" applyFill="1" applyBorder="1" applyAlignment="1">
      <alignment horizontal="center" vertical="center" wrapText="1"/>
    </xf>
    <xf numFmtId="43" fontId="9" fillId="5" borderId="1" xfId="0" applyNumberFormat="1" applyFont="1" applyFill="1" applyBorder="1" applyAlignment="1">
      <alignment horizontal="center" vertical="center" wrapText="1"/>
    </xf>
    <xf numFmtId="180" fontId="3" fillId="5" borderId="1" xfId="59" applyNumberFormat="1" applyFont="1" applyFill="1" applyBorder="1" applyAlignment="1">
      <alignment horizontal="center" vertical="center" wrapText="1"/>
    </xf>
    <xf numFmtId="183" fontId="3" fillId="5" borderId="1" xfId="59" applyNumberFormat="1" applyFont="1" applyFill="1" applyBorder="1" applyAlignment="1">
      <alignment horizontal="center" vertical="center" wrapText="1"/>
    </xf>
    <xf numFmtId="43" fontId="9" fillId="5" borderId="1" xfId="59" applyNumberFormat="1" applyFont="1" applyFill="1" applyBorder="1" applyAlignment="1">
      <alignment horizontal="center" vertical="center" wrapText="1"/>
    </xf>
    <xf numFmtId="0" fontId="3" fillId="5" borderId="1" xfId="59" applyFont="1" applyFill="1" applyBorder="1" applyAlignment="1">
      <alignment horizontal="center" vertical="center" wrapText="1"/>
    </xf>
    <xf numFmtId="43" fontId="14" fillId="5" borderId="1" xfId="59"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43" fontId="3" fillId="0" borderId="1" xfId="0" applyNumberFormat="1" applyFont="1" applyFill="1" applyBorder="1" applyAlignment="1">
      <alignment horizontal="center" vertical="center" wrapText="1"/>
    </xf>
    <xf numFmtId="43" fontId="3" fillId="5"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187" fontId="3" fillId="5" borderId="1" xfId="59"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49" fontId="3" fillId="5" borderId="1" xfId="59" applyNumberFormat="1" applyFont="1" applyFill="1" applyBorder="1" applyAlignment="1">
      <alignment horizontal="center" vertical="center" wrapText="1"/>
    </xf>
    <xf numFmtId="57" fontId="14" fillId="5" borderId="1" xfId="0" applyNumberFormat="1" applyFont="1" applyFill="1" applyBorder="1" applyAlignment="1">
      <alignment horizontal="center" vertical="center" wrapText="1"/>
    </xf>
    <xf numFmtId="187" fontId="14" fillId="5" borderId="1" xfId="0" applyNumberFormat="1" applyFont="1" applyFill="1" applyBorder="1" applyAlignment="1">
      <alignment horizontal="center" vertical="center" wrapText="1"/>
    </xf>
    <xf numFmtId="183" fontId="3" fillId="5" borderId="1" xfId="59" applyNumberFormat="1" applyFont="1" applyFill="1" applyBorder="1" applyAlignment="1">
      <alignment horizontal="left" vertical="center" wrapText="1"/>
    </xf>
    <xf numFmtId="0" fontId="3" fillId="5" borderId="0" xfId="0" applyFont="1" applyFill="1" applyAlignment="1">
      <alignment horizontal="left" vertical="center" wrapText="1"/>
    </xf>
    <xf numFmtId="0" fontId="8" fillId="5" borderId="1" xfId="36" applyFont="1" applyFill="1" applyBorder="1" applyAlignment="1">
      <alignment horizontal="center" vertical="center" wrapText="1"/>
    </xf>
    <xf numFmtId="0" fontId="8" fillId="5" borderId="1" xfId="36" applyFont="1" applyFill="1" applyBorder="1" applyAlignment="1">
      <alignment horizontal="left" vertical="center" wrapText="1"/>
    </xf>
    <xf numFmtId="0" fontId="3"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0" fillId="0" borderId="0" xfId="0" applyFont="1" applyFill="1" applyAlignment="1">
      <alignment horizontal="left" vertical="top"/>
    </xf>
    <xf numFmtId="185" fontId="0" fillId="0" borderId="0" xfId="0" applyNumberFormat="1" applyFill="1">
      <alignment vertical="top"/>
    </xf>
    <xf numFmtId="182" fontId="0" fillId="0" borderId="0" xfId="0" applyNumberFormat="1" applyFill="1">
      <alignment vertical="top"/>
    </xf>
    <xf numFmtId="43" fontId="0" fillId="0" borderId="0" xfId="0" applyNumberFormat="1" applyFill="1">
      <alignment vertical="top"/>
    </xf>
    <xf numFmtId="43" fontId="0" fillId="0" borderId="0" xfId="0" applyNumberFormat="1" applyFont="1" applyFill="1">
      <alignment vertical="top"/>
    </xf>
    <xf numFmtId="0" fontId="15" fillId="0" borderId="0" xfId="0" applyFont="1" applyFill="1" applyAlignment="1">
      <alignment horizontal="left" vertical="center"/>
    </xf>
    <xf numFmtId="0" fontId="16"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185" fontId="0" fillId="0" borderId="0" xfId="0" applyNumberFormat="1" applyFont="1" applyFill="1" applyAlignment="1">
      <alignment horizontal="center" vertical="center"/>
    </xf>
    <xf numFmtId="0" fontId="17" fillId="0" borderId="0" xfId="0" applyFont="1" applyFill="1" applyAlignment="1">
      <alignment horizontal="center" vertical="center"/>
    </xf>
    <xf numFmtId="0" fontId="17" fillId="0" borderId="0" xfId="0" applyFont="1" applyFill="1" applyAlignment="1">
      <alignment horizontal="left" vertical="center"/>
    </xf>
    <xf numFmtId="185" fontId="17"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185" fontId="6" fillId="0" borderId="0" xfId="0" applyNumberFormat="1" applyFont="1" applyFill="1" applyAlignment="1">
      <alignment horizontal="center" vertical="center"/>
    </xf>
    <xf numFmtId="0" fontId="18" fillId="0" borderId="1" xfId="0" applyFont="1" applyFill="1" applyBorder="1" applyAlignment="1">
      <alignment horizontal="center" vertical="center" wrapText="1"/>
    </xf>
    <xf numFmtId="185" fontId="18" fillId="0" borderId="1" xfId="36"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59" applyFont="1" applyFill="1" applyBorder="1" applyAlignment="1">
      <alignment horizontal="left" vertical="center" wrapText="1"/>
    </xf>
    <xf numFmtId="0" fontId="19" fillId="0" borderId="1" xfId="59" applyFont="1" applyFill="1" applyBorder="1" applyAlignment="1">
      <alignment horizontal="center" vertical="center" wrapText="1"/>
    </xf>
    <xf numFmtId="185" fontId="19" fillId="0" borderId="1" xfId="36" applyNumberFormat="1" applyFont="1" applyFill="1" applyBorder="1" applyAlignment="1">
      <alignment horizontal="center" vertical="center" wrapText="1"/>
    </xf>
    <xf numFmtId="185" fontId="19" fillId="0" borderId="1" xfId="59" applyNumberFormat="1" applyFont="1" applyFill="1" applyBorder="1" applyAlignment="1">
      <alignment horizontal="center" vertical="center" wrapText="1"/>
    </xf>
    <xf numFmtId="185" fontId="19" fillId="0" borderId="1" xfId="0" applyNumberFormat="1" applyFont="1" applyFill="1" applyBorder="1" applyAlignment="1">
      <alignment horizontal="center" vertical="center" wrapText="1"/>
    </xf>
    <xf numFmtId="182" fontId="0" fillId="0" borderId="0" xfId="0" applyNumberFormat="1" applyFont="1" applyFill="1" applyAlignment="1">
      <alignment horizontal="center" vertical="center"/>
    </xf>
    <xf numFmtId="43" fontId="0" fillId="0" borderId="0" xfId="0" applyNumberFormat="1" applyFont="1" applyFill="1" applyAlignment="1">
      <alignment horizontal="center" vertical="center"/>
    </xf>
    <xf numFmtId="182" fontId="17" fillId="0" borderId="0" xfId="0" applyNumberFormat="1" applyFont="1" applyFill="1" applyAlignment="1">
      <alignment horizontal="center" vertical="center"/>
    </xf>
    <xf numFmtId="43" fontId="17" fillId="0" borderId="0" xfId="0" applyNumberFormat="1" applyFont="1" applyFill="1" applyAlignment="1">
      <alignment horizontal="center" vertical="center"/>
    </xf>
    <xf numFmtId="182" fontId="6" fillId="0" borderId="0" xfId="0" applyNumberFormat="1" applyFont="1" applyFill="1" applyAlignment="1">
      <alignment horizontal="center" vertical="center"/>
    </xf>
    <xf numFmtId="43" fontId="6" fillId="0" borderId="0" xfId="0" applyNumberFormat="1" applyFont="1" applyFill="1" applyAlignment="1">
      <alignment horizontal="center" vertical="center"/>
    </xf>
    <xf numFmtId="182" fontId="18" fillId="0" borderId="1" xfId="36" applyNumberFormat="1" applyFont="1" applyFill="1" applyBorder="1" applyAlignment="1">
      <alignment horizontal="center" vertical="center" wrapText="1"/>
    </xf>
    <xf numFmtId="43" fontId="18" fillId="0" borderId="1" xfId="36" applyNumberFormat="1" applyFont="1" applyFill="1" applyBorder="1" applyAlignment="1">
      <alignment horizontal="center" vertical="center" wrapText="1"/>
    </xf>
    <xf numFmtId="43" fontId="18" fillId="0" borderId="2" xfId="59" applyNumberFormat="1" applyFont="1" applyFill="1" applyBorder="1" applyAlignment="1">
      <alignment horizontal="center" vertical="center" wrapText="1"/>
    </xf>
    <xf numFmtId="43" fontId="18" fillId="0" borderId="3" xfId="59" applyNumberFormat="1" applyFont="1" applyFill="1" applyBorder="1" applyAlignment="1">
      <alignment horizontal="center" vertical="center" wrapText="1"/>
    </xf>
    <xf numFmtId="182" fontId="19" fillId="0" borderId="1" xfId="59" applyNumberFormat="1" applyFont="1" applyFill="1" applyBorder="1" applyAlignment="1">
      <alignment horizontal="center" vertical="center" wrapText="1"/>
    </xf>
    <xf numFmtId="43" fontId="19" fillId="0" borderId="1" xfId="59" applyNumberFormat="1" applyFont="1" applyFill="1" applyBorder="1" applyAlignment="1">
      <alignment horizontal="center" vertical="center" wrapText="1"/>
    </xf>
    <xf numFmtId="0" fontId="0" fillId="0" borderId="0" xfId="0" applyFont="1" applyFill="1" applyAlignment="1">
      <alignment horizontal="left" vertical="center" wrapText="1"/>
    </xf>
    <xf numFmtId="183" fontId="6" fillId="0" borderId="0" xfId="0" applyNumberFormat="1" applyFont="1" applyFill="1" applyAlignment="1">
      <alignment horizontal="right" vertical="center"/>
    </xf>
    <xf numFmtId="0" fontId="18" fillId="0" borderId="1" xfId="36" applyFont="1" applyFill="1" applyBorder="1" applyAlignment="1">
      <alignment horizontal="center" vertical="center" wrapText="1"/>
    </xf>
    <xf numFmtId="0" fontId="19" fillId="0" borderId="1" xfId="0" applyFont="1" applyFill="1" applyBorder="1" applyAlignment="1">
      <alignment horizontal="left" vertical="center" wrapText="1"/>
    </xf>
    <xf numFmtId="183" fontId="3" fillId="5" borderId="1" xfId="59" applyNumberFormat="1" applyFont="1" applyFill="1" applyBorder="1" applyAlignment="1" quotePrefix="1">
      <alignment horizontal="center" vertical="center" wrapText="1"/>
    </xf>
    <xf numFmtId="187" fontId="3" fillId="5" borderId="1" xfId="59" applyNumberFormat="1" applyFont="1" applyFill="1" applyBorder="1" applyAlignment="1" quotePrefix="1">
      <alignment horizontal="center" vertical="center" wrapText="1"/>
    </xf>
  </cellXfs>
  <cellStyles count="6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常规_北京" xfId="15"/>
    <cellStyle name="60% - 强调文字颜色 2" xfId="16" builtinId="36"/>
    <cellStyle name="标题 4" xfId="17" builtinId="19"/>
    <cellStyle name="警告文本" xfId="18" builtinId="11"/>
    <cellStyle name="_ET_STYLE_NoName_00_" xfId="19"/>
    <cellStyle name="标题" xfId="20" builtinId="15"/>
    <cellStyle name="解释性文本" xfId="21" builtinId="53"/>
    <cellStyle name="常规 8"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普通_活用表_亿元表" xfId="36"/>
    <cellStyle name="适中" xfId="37" builtinId="28"/>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千位分隔_99年最新计划" xfId="48"/>
    <cellStyle name="强调文字颜色 5" xfId="49" builtinId="45"/>
    <cellStyle name="40% - 强调文字颜色 5" xfId="50" builtinId="47"/>
    <cellStyle name="60% - 强调文字颜色 5" xfId="51" builtinId="48"/>
    <cellStyle name="强调文字颜色 6" xfId="52" builtinId="49"/>
    <cellStyle name="常规 10" xfId="53"/>
    <cellStyle name="40% - 强调文字颜色 6" xfId="54" builtinId="51"/>
    <cellStyle name="60% - 强调文字颜色 6" xfId="55" builtinId="52"/>
    <cellStyle name="常规 4 2" xfId="56"/>
    <cellStyle name="常规_项目库20150305伍昊转交，红色表待安排，蓝色已解决（4.17更新） - 副本" xfId="57"/>
    <cellStyle name="常规 4" xfId="58"/>
    <cellStyle name="常规_Sheet1" xfId="59"/>
    <cellStyle name="60% - 强调文字颜色 3 3 2 2" xfId="60"/>
    <cellStyle name="常规 5" xfId="61"/>
    <cellStyle name="常规_Sheet1_1" xfId="62"/>
    <cellStyle name="常规 2" xfId="63"/>
    <cellStyle name="常规 10 2" xfId="64"/>
  </cellStyles>
  <tableStyles count="0" defaultTableStyle="TableStyleMedium2" defaultPivotStyle="PivotStyleLight16"/>
  <colors>
    <mruColors>
      <color rgb="00FF0000"/>
      <color rgb="00FFFFFF"/>
      <color rgb="0092D050"/>
      <color rgb="00D8E4BC"/>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dia\huawei\&#19981;&#21435;&#26126;&#30693;&#23665;\3.&#36164;&#37329;&#35745;&#21010;\3.&#36164;&#37329;&#35745;&#21010;\1.&#36164;&#37329;&#35745;&#21010;&#19978;&#25253;&#25991;&#20214;\&#65288;2025&#24180;8&#26376;27&#26085;&#36807;&#20250;&#65289;2025&#24180;&#31532;&#20108;&#25209;&#26222;&#36890;&#22269;&#30465;&#36947;&#24314;&#35774;&#30465;&#32423;&#34917;&#21161;&#36164;&#37329;\9.&#30465;&#21381;&#25253;&#25991;\2025&#24180;&#30465;&#32423;&#20132;&#36890;&#19987;&#39033;&#36164;&#37329;&#65288;&#31532;&#20108;&#25209;&#65289;&#20998;&#37197;&#34920;0926\\home\greatwall\&#26700;&#38754;\&#20826;&#32452;&#20250;&#26448;&#26009;&#65306;&#20851;&#20110;2025&#24180;&#30465;&#32423;&#20132;&#36890;&#19987;&#39033;&#36164;&#37329;&#65288;&#31532;&#20108;&#25209;&#65289;&#20998;&#37197;&#26041;&#26696;&#30340;&#27719;&#25253;&#21450;&#38468;&#34920;\&#20826;&#32452;&#20250;&#26448;&#26009;&#65306;&#20851;&#20110;2025&#24180;&#30465;&#32423;&#20132;&#36890;&#19987;&#39033;&#36164;&#37329;&#65288;&#31532;&#20108;&#25209;&#65289;&#20998;&#37197;&#26041;&#26696;&#30340;&#27719;&#25253;&#21450;&#38468;&#34920;\\data\usershare\&#32508;&#21512;&#35745;&#21010;&#19994;&#21153;\&#24180;&#24230;&#39044;&#31639;\2025&#24180;&#39044;&#31639;&#32534;&#21046;\2025&#24180;&#30465;&#34917;&#21161;&#31532;&#20108;&#25209;&#35745;&#21010;\0901-2025&#24180;&#30465;&#32423;&#19987;&#39033;&#36164;&#37329;&#35745;&#21010;&#65288;&#31532;&#20108;&#25209;&#65289;&#20998;&#37197;&#26041;&#26696;\&#19978;&#20250;&#26448;&#26009;&#65306;&#23457;&#35758;2025&#24180;&#30465;&#32423;&#20132;&#36890;&#19987;&#39033;&#36164;&#37329;&#65288;&#31532;&#20108;&#25209;&#65289;&#20998;&#37197;&#26041;&#26696;\\\home\greatwall\&#26700;&#38754;\&#25171;&#21360;22&#20221;-&#23457;&#35758;&#12298;2025&#24180;&#26222;&#36890;&#20844;&#36335;&#30465;&#34917;&#21161;&#65288;&#31532;&#20108;&#25209;&#65289;&#24314;&#35758;&#35745;&#21010;&#12299;\2.A3&#25171;&#21360;-&#35758;&#39064;&#38468;&#20214;\F:\3.&#36164;&#37329;&#35745;&#21010;\5.&#35745;&#21010;&#32479;&#35745;\&#36164;&#26009;&#24211;&#65288;&#24050;&#23433;&#25490;&#12289;&#21313;&#22235;&#20116;&#12289;&#19977;&#24180;&#34892;&#21160;&#12289;&#20859;&#25252;&#39033;&#30446;&#24211;&#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edia\huawei\&#19981;&#21435;&#26126;&#30693;&#23665;\3.&#36164;&#37329;&#35745;&#21010;\3.&#36164;&#37329;&#35745;&#21010;\1.&#36164;&#37329;&#35745;&#21010;&#19978;&#25253;&#25991;&#20214;\&#65288;2025&#24180;8&#26376;27&#26085;&#36807;&#20250;&#65289;2025&#24180;&#31532;&#20108;&#25209;&#26222;&#36890;&#22269;&#30465;&#36947;&#24314;&#35774;&#30465;&#32423;&#34917;&#21161;&#36164;&#37329;\9.&#30465;&#21381;&#25253;&#25991;\2025&#24180;&#30465;&#32423;&#20132;&#36890;&#19987;&#39033;&#36164;&#37329;&#65288;&#31532;&#20108;&#25209;&#65289;&#20998;&#37197;&#34920;0926\\home\greatwall\&#26700;&#38754;\&#20826;&#32452;&#20250;&#26448;&#26009;&#65306;&#20851;&#20110;2025&#24180;&#30465;&#32423;&#20132;&#36890;&#19987;&#39033;&#36164;&#37329;&#65288;&#31532;&#20108;&#25209;&#65289;&#20998;&#37197;&#26041;&#26696;&#30340;&#27719;&#25253;&#21450;&#38468;&#34920;\&#20826;&#32452;&#20250;&#26448;&#26009;&#65306;&#20851;&#20110;2025&#24180;&#30465;&#32423;&#20132;&#36890;&#19987;&#39033;&#36164;&#37329;&#65288;&#31532;&#20108;&#25209;&#65289;&#20998;&#37197;&#26041;&#26696;&#30340;&#27719;&#25253;&#21450;&#38468;&#34920;\\data\usershare\&#32508;&#21512;&#35745;&#21010;&#19994;&#21153;\&#24180;&#24230;&#39044;&#31639;\2025&#24180;&#39044;&#31639;&#32534;&#21046;\2025&#24180;&#30465;&#34917;&#21161;&#31532;&#20108;&#25209;&#35745;&#21010;\0901-2025&#24180;&#30465;&#32423;&#19987;&#39033;&#36164;&#37329;&#35745;&#21010;&#65288;&#31532;&#20108;&#25209;&#65289;&#20998;&#37197;&#26041;&#26696;\&#19978;&#20250;&#26448;&#26009;&#65306;&#23457;&#35758;2025&#24180;&#30465;&#32423;&#20132;&#36890;&#19987;&#39033;&#36164;&#37329;&#65288;&#31532;&#20108;&#25209;&#65289;&#20998;&#37197;&#26041;&#26696;\\\home\greatwall\&#26700;&#38754;\&#25171;&#21360;22&#20221;-&#23457;&#35758;&#12298;2025&#24180;&#26222;&#36890;&#20844;&#36335;&#30465;&#34917;&#21161;&#65288;&#31532;&#20108;&#25209;&#65289;&#24314;&#35758;&#35745;&#21010;&#12299;\2.A3&#25171;&#21360;-&#35758;&#39064;&#38468;&#20214;\C:\3.&#36164;&#37329;&#35745;&#21010;\3.&#36164;&#37329;&#35745;&#21010;\1.&#36164;&#37329;&#35745;&#21010;&#19978;&#25253;&#25991;&#20214;\&#65288;&#21381;&#24050;&#25253;&#25991;&#65289;2026&#24180;&#30465;&#32423;&#20132;&#36890;&#19987;&#39033;&#36164;&#37329;&#26126;&#32454;&#39033;&#30446;&#35745;&#21010;&#32534;&#21046;\6.&#38451;&#20809;&#20250;\1.&#21021;&#23457;&#20363;&#20250;\&#38468;&#20214;1&#65306;2026&#24180;&#22269;&#30465;&#36947;&#25913;&#36896;&#39033;&#30446;&#30465;&#34917;&#21161;&#36164;&#37329;&#26126;&#32454;&#20998;&#37197;&#24314;&#35758;&#35745;&#21010;&#34920;2025072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计划汇总表"/>
      <sheetName val="“十四五”新改建和路面改造"/>
      <sheetName val="2025年路面改造项目库"/>
      <sheetName val="三年行动方案"/>
      <sheetName val="路面改造工程"/>
      <sheetName val="新改建工程"/>
    </sheetNames>
    <sheetDataSet>
      <sheetData sheetId="0">
        <row r="2">
          <cell r="D2" t="str">
            <v>项目名称</v>
          </cell>
          <cell r="E2" t="str">
            <v>对应十四五规划名称</v>
          </cell>
          <cell r="F2" t="str">
            <v>建设性质</v>
          </cell>
          <cell r="G2" t="str">
            <v>是否低等级升级改造（国三，省四（含四级路）</v>
          </cell>
          <cell r="H2" t="str">
            <v>行政等级</v>
          </cell>
          <cell r="I2" t="str">
            <v>现状技术等级</v>
          </cell>
          <cell r="J2" t="str">
            <v>起点桩号</v>
          </cell>
          <cell r="K2" t="str">
            <v>终点桩号</v>
          </cell>
          <cell r="L2" t="str">
            <v>建设规模（公里）</v>
          </cell>
        </row>
        <row r="2">
          <cell r="Q2" t="str">
            <v>新改建项目桥隧长度、宽度（分大桥、中桥）</v>
          </cell>
          <cell r="R2" t="str">
            <v>桥隧规模（平方米）</v>
          </cell>
        </row>
        <row r="2">
          <cell r="T2" t="str">
            <v>单独计算补助桥隧长度（千米）</v>
          </cell>
          <cell r="U2" t="str">
            <v>开工年</v>
          </cell>
          <cell r="V2" t="str">
            <v>完工年</v>
          </cell>
          <cell r="W2" t="str">
            <v>设计批复总投资（万元）</v>
          </cell>
          <cell r="X2" t="str">
            <v>中央补助总额
（万元）</v>
          </cell>
          <cell r="Y2" t="str">
            <v>中央补助资金安排意见</v>
          </cell>
          <cell r="Z2" t="str">
            <v>省补助总额
（万元）</v>
          </cell>
          <cell r="AA2" t="str">
            <v>省补助资金安排意见</v>
          </cell>
          <cell r="AB2" t="str">
            <v>部省补助占总投资比</v>
          </cell>
          <cell r="AC2" t="str">
            <v>中央补助计划安排（万元）</v>
          </cell>
        </row>
        <row r="2">
          <cell r="AR2" t="str">
            <v>省补助计划安排（万元）</v>
          </cell>
        </row>
        <row r="3">
          <cell r="L3" t="str">
            <v>合计</v>
          </cell>
          <cell r="M3" t="str">
            <v>一级</v>
          </cell>
          <cell r="N3" t="str">
            <v>二级（四车道）</v>
          </cell>
          <cell r="O3" t="str">
            <v>二级（两车道）</v>
          </cell>
          <cell r="P3" t="str">
            <v>三级及以下</v>
          </cell>
        </row>
        <row r="3">
          <cell r="R3" t="str">
            <v>（特）大桥、长隧</v>
          </cell>
          <cell r="S3" t="str">
            <v>中桥、中隧</v>
          </cell>
        </row>
        <row r="3">
          <cell r="AC3" t="str">
            <v>合计</v>
          </cell>
          <cell r="AD3" t="str">
            <v>2021年以前</v>
          </cell>
          <cell r="AE3" t="str">
            <v>2021年第一批
（粤交规〔2021〕6号）</v>
          </cell>
          <cell r="AF3" t="str">
            <v>2021年第二批
（粤交规〔2021〕270号）</v>
          </cell>
          <cell r="AG3" t="str">
            <v>2021年调整下达第二批
（粤交规〔2021〕515号）</v>
          </cell>
          <cell r="AH3" t="str">
            <v>2022年第一批直达资金
（粤交规函〔2022〕5号）</v>
          </cell>
          <cell r="AI3" t="str">
            <v>2022年第二批直达资金
（粤交规〔2022〕298号）</v>
          </cell>
          <cell r="AJ3" t="str">
            <v>2022年以奖代补
（粤交规函〔2022〕440号）</v>
          </cell>
          <cell r="AK3" t="str">
            <v>2023年第一批直达资金
（粤交规函〔2023〕6号）</v>
          </cell>
          <cell r="AL3" t="str">
            <v>2023年第二批
（粤交规函〔2023〕号）</v>
          </cell>
          <cell r="AM3" t="str">
            <v>2024年第一批直达资金
（粤交规函〔2024〕41号）</v>
          </cell>
          <cell r="AN3" t="str">
            <v>2024年第二批直达资金
</v>
          </cell>
          <cell r="AO3" t="str">
            <v>2025年第一批直达资金
（粤财综〔2024〕77号）</v>
          </cell>
          <cell r="AP3" t="str">
            <v>2025年第二批直达资金
（交规划〔2025〕378号）</v>
          </cell>
          <cell r="AQ3" t="str">
            <v>调整情况</v>
          </cell>
          <cell r="AR3" t="str">
            <v>合计</v>
          </cell>
        </row>
        <row r="4">
          <cell r="L4">
            <v>6324.17</v>
          </cell>
          <cell r="M4">
            <v>2100.256</v>
          </cell>
          <cell r="N4">
            <v>199.11</v>
          </cell>
          <cell r="O4">
            <v>2254.258</v>
          </cell>
          <cell r="P4">
            <v>1770.411</v>
          </cell>
        </row>
        <row r="4">
          <cell r="W4">
            <v>15180554.1675</v>
          </cell>
          <cell r="X4">
            <v>1809406.17672</v>
          </cell>
        </row>
        <row r="4">
          <cell r="Z4">
            <v>2760010.3645</v>
          </cell>
        </row>
        <row r="4">
          <cell r="AC4">
            <v>1141758</v>
          </cell>
          <cell r="AD4">
            <v>42358</v>
          </cell>
          <cell r="AE4">
            <v>27065</v>
          </cell>
          <cell r="AF4">
            <v>53337</v>
          </cell>
          <cell r="AG4">
            <v>10000</v>
          </cell>
          <cell r="AH4">
            <v>283487</v>
          </cell>
          <cell r="AI4">
            <v>12373</v>
          </cell>
          <cell r="AJ4">
            <v>52530</v>
          </cell>
          <cell r="AK4">
            <v>102781</v>
          </cell>
          <cell r="AL4">
            <v>7000</v>
          </cell>
          <cell r="AM4">
            <v>53471</v>
          </cell>
          <cell r="AN4">
            <v>54223</v>
          </cell>
          <cell r="AO4">
            <v>185287</v>
          </cell>
          <cell r="AP4">
            <v>257846</v>
          </cell>
          <cell r="AQ4">
            <v>0</v>
          </cell>
          <cell r="AR4">
            <v>2116477.5</v>
          </cell>
        </row>
        <row r="5">
          <cell r="D5" t="str">
            <v>省道S333线建饶镇区至闽粤交界路段</v>
          </cell>
          <cell r="E5" t="str">
            <v>省道S333线饶平县闽粤交界处至建饶镇区段</v>
          </cell>
          <cell r="F5" t="str">
            <v>新（改）建</v>
          </cell>
          <cell r="G5" t="str">
            <v>否</v>
          </cell>
          <cell r="H5" t="str">
            <v>省道</v>
          </cell>
          <cell r="I5" t="str">
            <v>三级</v>
          </cell>
          <cell r="J5">
            <v>0</v>
          </cell>
          <cell r="K5">
            <v>10.084</v>
          </cell>
          <cell r="L5">
            <v>10.084</v>
          </cell>
        </row>
        <row r="5">
          <cell r="P5">
            <v>10.084</v>
          </cell>
        </row>
        <row r="5">
          <cell r="W5">
            <v>12650</v>
          </cell>
          <cell r="X5">
            <v>2163</v>
          </cell>
        </row>
        <row r="5">
          <cell r="Z5">
            <v>1967</v>
          </cell>
        </row>
        <row r="5">
          <cell r="AB5">
            <v>0.326482213438735</v>
          </cell>
          <cell r="AC5">
            <v>2163</v>
          </cell>
        </row>
        <row r="5">
          <cell r="AF5">
            <v>2163</v>
          </cell>
        </row>
        <row r="5">
          <cell r="AO5">
            <v>0</v>
          </cell>
          <cell r="AP5">
            <v>0</v>
          </cell>
        </row>
        <row r="5">
          <cell r="AR5">
            <v>1967</v>
          </cell>
        </row>
        <row r="6">
          <cell r="D6" t="str">
            <v>省道S501线饶平浮滨至樟溪段改建工程</v>
          </cell>
          <cell r="E6" t="str">
            <v>省道S501线饶平县浮滨至樟溪段  </v>
          </cell>
          <cell r="F6" t="str">
            <v>新（改）建</v>
          </cell>
          <cell r="G6" t="str">
            <v>是</v>
          </cell>
          <cell r="H6" t="str">
            <v>省道</v>
          </cell>
          <cell r="I6" t="str">
            <v>四级</v>
          </cell>
          <cell r="J6">
            <v>0</v>
          </cell>
          <cell r="K6">
            <v>14.02</v>
          </cell>
          <cell r="L6">
            <v>14.02</v>
          </cell>
        </row>
        <row r="6">
          <cell r="O6">
            <v>14.02</v>
          </cell>
        </row>
        <row r="6">
          <cell r="W6">
            <v>28016</v>
          </cell>
          <cell r="X6">
            <v>5328</v>
          </cell>
        </row>
        <row r="6">
          <cell r="Z6">
            <v>3274</v>
          </cell>
        </row>
        <row r="6">
          <cell r="AB6">
            <v>0.307038834951456</v>
          </cell>
          <cell r="AC6">
            <v>5238</v>
          </cell>
        </row>
        <row r="6">
          <cell r="AF6">
            <v>5238</v>
          </cell>
        </row>
        <row r="6">
          <cell r="AO6">
            <v>0</v>
          </cell>
          <cell r="AP6">
            <v>0</v>
          </cell>
        </row>
        <row r="6">
          <cell r="AR6">
            <v>3274</v>
          </cell>
        </row>
        <row r="7">
          <cell r="D7" t="str">
            <v>省道S232线潮安段改建工程</v>
          </cell>
          <cell r="E7" t="str">
            <v>省道S232线潮州市潮安段</v>
          </cell>
          <cell r="F7" t="str">
            <v>新（改）建</v>
          </cell>
          <cell r="G7" t="str">
            <v>否</v>
          </cell>
          <cell r="H7" t="str">
            <v>省道</v>
          </cell>
          <cell r="I7" t="str">
            <v>二级</v>
          </cell>
          <cell r="J7">
            <v>6.043</v>
          </cell>
          <cell r="K7">
            <v>31.949</v>
          </cell>
          <cell r="L7">
            <v>25.906</v>
          </cell>
        </row>
        <row r="7">
          <cell r="N7">
            <v>25.906</v>
          </cell>
        </row>
        <row r="7">
          <cell r="U7">
            <v>2020</v>
          </cell>
        </row>
        <row r="7">
          <cell r="W7">
            <v>122430</v>
          </cell>
        </row>
        <row r="7">
          <cell r="Z7">
            <v>5181</v>
          </cell>
        </row>
        <row r="7">
          <cell r="AB7">
            <v>0.0423180592991914</v>
          </cell>
          <cell r="AC7">
            <v>0</v>
          </cell>
        </row>
        <row r="7">
          <cell r="AO7">
            <v>0</v>
          </cell>
          <cell r="AP7">
            <v>0</v>
          </cell>
        </row>
        <row r="7">
          <cell r="AR7">
            <v>5181</v>
          </cell>
        </row>
        <row r="8">
          <cell r="D8" t="str">
            <v>省道S502线闽粤交界至饶平大埕段改建工程</v>
          </cell>
          <cell r="E8" t="str">
            <v>省道S502线饶平县闽粤交界至饶平大埕段  </v>
          </cell>
          <cell r="F8" t="str">
            <v>新（改）建</v>
          </cell>
          <cell r="G8" t="str">
            <v>否</v>
          </cell>
          <cell r="H8" t="str">
            <v>省道</v>
          </cell>
          <cell r="I8" t="str">
            <v>三级</v>
          </cell>
          <cell r="J8">
            <v>0</v>
          </cell>
          <cell r="K8">
            <v>5.366</v>
          </cell>
          <cell r="L8">
            <v>5.366</v>
          </cell>
        </row>
        <row r="8">
          <cell r="O8">
            <v>5.366</v>
          </cell>
        </row>
        <row r="8">
          <cell r="W8">
            <v>6512</v>
          </cell>
          <cell r="X8">
            <v>2150</v>
          </cell>
        </row>
        <row r="8">
          <cell r="Z8">
            <v>1344</v>
          </cell>
        </row>
        <row r="8">
          <cell r="AB8">
            <v>0.536547911547912</v>
          </cell>
          <cell r="AC8">
            <v>2150</v>
          </cell>
        </row>
        <row r="8">
          <cell r="AF8">
            <v>2150</v>
          </cell>
        </row>
        <row r="8">
          <cell r="AO8">
            <v>0</v>
          </cell>
          <cell r="AP8">
            <v>0</v>
          </cell>
        </row>
        <row r="8">
          <cell r="AR8">
            <v>1344</v>
          </cell>
        </row>
        <row r="9">
          <cell r="D9" t="str">
            <v>省道S232线市区段改线外环桥及连接线道路新建工程</v>
          </cell>
          <cell r="E9" t="str">
            <v>省道S232线潮州市区段（外环大桥及连接线）</v>
          </cell>
          <cell r="F9" t="str">
            <v>新（改）建</v>
          </cell>
          <cell r="G9" t="str">
            <v>否</v>
          </cell>
          <cell r="H9" t="str">
            <v>省道</v>
          </cell>
          <cell r="I9" t="str">
            <v>一级(6.078)、二级(0.942)</v>
          </cell>
        </row>
        <row r="9">
          <cell r="L9">
            <v>5.212</v>
          </cell>
          <cell r="M9">
            <v>5.212</v>
          </cell>
        </row>
        <row r="9">
          <cell r="Q9" t="str">
            <v>特大桥1010.1m，大桥797.5m，桥涵宽36、29m</v>
          </cell>
          <cell r="R9">
            <v>52420.4</v>
          </cell>
        </row>
        <row r="9">
          <cell r="T9">
            <v>1.8076</v>
          </cell>
        </row>
        <row r="9">
          <cell r="W9">
            <v>108954</v>
          </cell>
        </row>
        <row r="9">
          <cell r="Z9">
            <v>8544</v>
          </cell>
        </row>
        <row r="9">
          <cell r="AB9">
            <v>0.0784184151109643</v>
          </cell>
          <cell r="AC9">
            <v>0</v>
          </cell>
        </row>
        <row r="9">
          <cell r="AO9">
            <v>0</v>
          </cell>
          <cell r="AP9">
            <v>0</v>
          </cell>
        </row>
        <row r="9">
          <cell r="AR9">
            <v>8544</v>
          </cell>
        </row>
        <row r="10">
          <cell r="D10" t="str">
            <v>国道G355线潮安凤凰棋盘至福北路段路面改造工程</v>
          </cell>
        </row>
        <row r="10">
          <cell r="F10" t="str">
            <v>路面改造</v>
          </cell>
          <cell r="G10" t="str">
            <v>/</v>
          </cell>
          <cell r="H10" t="str">
            <v>国道</v>
          </cell>
        </row>
        <row r="10">
          <cell r="L10">
            <v>7.545</v>
          </cell>
        </row>
        <row r="10">
          <cell r="O10">
            <v>7.545</v>
          </cell>
        </row>
        <row r="10">
          <cell r="W10">
            <v>2361</v>
          </cell>
        </row>
        <row r="10">
          <cell r="Z10">
            <v>1886</v>
          </cell>
        </row>
        <row r="10">
          <cell r="AB10">
            <v>0.798814061838204</v>
          </cell>
          <cell r="AC10">
            <v>0</v>
          </cell>
        </row>
        <row r="10">
          <cell r="AO10">
            <v>0</v>
          </cell>
          <cell r="AP10">
            <v>0</v>
          </cell>
        </row>
        <row r="10">
          <cell r="AR10">
            <v>1886</v>
          </cell>
        </row>
        <row r="11">
          <cell r="D11" t="str">
            <v>S222线饶平下饶至汕芬高速黄冈出入口段路面改造工程</v>
          </cell>
        </row>
        <row r="11">
          <cell r="F11" t="str">
            <v>路面改造</v>
          </cell>
          <cell r="G11" t="str">
            <v>/</v>
          </cell>
          <cell r="H11" t="str">
            <v>省道</v>
          </cell>
        </row>
        <row r="11">
          <cell r="L11">
            <v>4.198</v>
          </cell>
          <cell r="M11">
            <v>4.198</v>
          </cell>
        </row>
        <row r="11">
          <cell r="W11">
            <v>3713</v>
          </cell>
        </row>
        <row r="11">
          <cell r="Z11">
            <v>1763</v>
          </cell>
        </row>
        <row r="11">
          <cell r="AB11">
            <v>0.474818206302182</v>
          </cell>
          <cell r="AC11">
            <v>0</v>
          </cell>
        </row>
        <row r="11">
          <cell r="AO11">
            <v>0</v>
          </cell>
          <cell r="AP11">
            <v>0</v>
          </cell>
        </row>
        <row r="11">
          <cell r="AR11">
            <v>1763</v>
          </cell>
        </row>
        <row r="12">
          <cell r="D12" t="str">
            <v>省道S502饶平李厝（海龙酒家）至施厝路段改建工程</v>
          </cell>
          <cell r="E12" t="str">
            <v>省道S502线饶平李厝（海龙酒家）至施厝段</v>
          </cell>
          <cell r="F12" t="str">
            <v>改建</v>
          </cell>
          <cell r="G12" t="str">
            <v>否</v>
          </cell>
          <cell r="H12" t="str">
            <v>省道</v>
          </cell>
          <cell r="I12" t="str">
            <v>二级</v>
          </cell>
        </row>
        <row r="12">
          <cell r="L12">
            <v>4.389</v>
          </cell>
          <cell r="M12">
            <v>4.389</v>
          </cell>
        </row>
        <row r="12">
          <cell r="U12">
            <v>2020</v>
          </cell>
          <cell r="V12">
            <v>2022</v>
          </cell>
          <cell r="W12">
            <v>19332</v>
          </cell>
        </row>
        <row r="12">
          <cell r="Z12">
            <v>2633</v>
          </cell>
        </row>
        <row r="12">
          <cell r="AB12">
            <v>0.136199048210221</v>
          </cell>
          <cell r="AC12">
            <v>0</v>
          </cell>
        </row>
        <row r="12">
          <cell r="AO12">
            <v>0</v>
          </cell>
          <cell r="AP12">
            <v>0</v>
          </cell>
        </row>
        <row r="12">
          <cell r="AR12">
            <v>2633</v>
          </cell>
        </row>
        <row r="13">
          <cell r="D13" t="str">
            <v>省道S502线饶平碧春至拥军路路段改建工程</v>
          </cell>
          <cell r="E13" t="str">
            <v>无</v>
          </cell>
          <cell r="F13" t="str">
            <v>新（改）建</v>
          </cell>
          <cell r="G13" t="str">
            <v>否</v>
          </cell>
          <cell r="H13" t="str">
            <v>省道</v>
          </cell>
          <cell r="I13" t="str">
            <v>二级</v>
          </cell>
        </row>
        <row r="13">
          <cell r="L13">
            <v>3.385</v>
          </cell>
          <cell r="M13">
            <v>3.385</v>
          </cell>
        </row>
        <row r="13">
          <cell r="U13">
            <v>2021</v>
          </cell>
          <cell r="V13">
            <v>2022</v>
          </cell>
          <cell r="W13">
            <v>10690</v>
          </cell>
        </row>
        <row r="13">
          <cell r="Z13">
            <v>948</v>
          </cell>
        </row>
        <row r="13">
          <cell r="AB13">
            <v>0.0886810102899906</v>
          </cell>
          <cell r="AC13">
            <v>0</v>
          </cell>
        </row>
        <row r="13">
          <cell r="AO13">
            <v>0</v>
          </cell>
          <cell r="AP13">
            <v>0</v>
          </cell>
        </row>
        <row r="13">
          <cell r="AR13">
            <v>948</v>
          </cell>
        </row>
        <row r="14">
          <cell r="D14" t="str">
            <v>省道S231线K41+531-K45+000段路面改造</v>
          </cell>
        </row>
        <row r="14">
          <cell r="F14" t="str">
            <v>路面改造</v>
          </cell>
          <cell r="G14" t="str">
            <v>/</v>
          </cell>
          <cell r="H14" t="str">
            <v>省道</v>
          </cell>
        </row>
        <row r="14">
          <cell r="L14">
            <v>3.469</v>
          </cell>
        </row>
        <row r="14">
          <cell r="O14">
            <v>3.469</v>
          </cell>
        </row>
        <row r="14">
          <cell r="W14">
            <v>1653</v>
          </cell>
        </row>
        <row r="14">
          <cell r="Z14">
            <v>694</v>
          </cell>
        </row>
        <row r="14">
          <cell r="AB14">
            <v>0.419842710223835</v>
          </cell>
          <cell r="AC14">
            <v>0</v>
          </cell>
        </row>
        <row r="14">
          <cell r="AO14">
            <v>0</v>
          </cell>
          <cell r="AP14">
            <v>0</v>
          </cell>
        </row>
        <row r="14">
          <cell r="AR14">
            <v>694</v>
          </cell>
        </row>
        <row r="15">
          <cell r="D15" t="str">
            <v>省道S233线如意路口至大寨路口路段路面改造工程</v>
          </cell>
          <cell r="E15" t="str">
            <v>无</v>
          </cell>
          <cell r="F15" t="str">
            <v>路面改造</v>
          </cell>
          <cell r="G15" t="str">
            <v>/</v>
          </cell>
          <cell r="H15" t="str">
            <v>省道</v>
          </cell>
        </row>
        <row r="15">
          <cell r="J15">
            <v>105.145</v>
          </cell>
          <cell r="K15">
            <v>119.141</v>
          </cell>
          <cell r="L15">
            <v>13.996</v>
          </cell>
          <cell r="M15">
            <v>13.996</v>
          </cell>
        </row>
        <row r="15">
          <cell r="U15">
            <v>2020</v>
          </cell>
        </row>
        <row r="15">
          <cell r="W15">
            <v>11063</v>
          </cell>
        </row>
        <row r="15">
          <cell r="Z15">
            <v>5878</v>
          </cell>
        </row>
        <row r="15">
          <cell r="AB15">
            <v>0.53132061827714</v>
          </cell>
          <cell r="AC15">
            <v>0</v>
          </cell>
        </row>
        <row r="15">
          <cell r="AO15">
            <v>0</v>
          </cell>
          <cell r="AP15">
            <v>0</v>
          </cell>
        </row>
        <row r="15">
          <cell r="AR15">
            <v>5878</v>
          </cell>
        </row>
        <row r="16">
          <cell r="D16" t="str">
            <v>省道S505线龙湖段（龙鹳北路）路面改造工程</v>
          </cell>
          <cell r="E16" t="str">
            <v>省道S505线潮安区浮洋水厂至横陇段</v>
          </cell>
          <cell r="F16" t="str">
            <v>路面改造</v>
          </cell>
          <cell r="G16" t="str">
            <v>/</v>
          </cell>
          <cell r="H16" t="str">
            <v>省道</v>
          </cell>
        </row>
        <row r="16">
          <cell r="J16" t="str">
            <v>K31+334</v>
          </cell>
          <cell r="K16" t="str">
            <v>K35+860</v>
          </cell>
          <cell r="L16">
            <v>3.006</v>
          </cell>
        </row>
        <row r="16">
          <cell r="N16">
            <v>3.006</v>
          </cell>
        </row>
        <row r="16">
          <cell r="U16">
            <v>2022</v>
          </cell>
          <cell r="V16">
            <v>2023</v>
          </cell>
          <cell r="W16">
            <v>8852</v>
          </cell>
        </row>
        <row r="16">
          <cell r="Z16">
            <v>962</v>
          </cell>
          <cell r="AA16" t="str">
            <v>粤交规〔2023〕144 号</v>
          </cell>
          <cell r="AB16">
            <v>0.108676005422503</v>
          </cell>
          <cell r="AC16">
            <v>0</v>
          </cell>
        </row>
        <row r="16">
          <cell r="AO16">
            <v>0</v>
          </cell>
          <cell r="AP16">
            <v>0</v>
          </cell>
        </row>
        <row r="16">
          <cell r="AR16">
            <v>962</v>
          </cell>
        </row>
        <row r="17">
          <cell r="D17" t="str">
            <v>省道S504线江东段改建工程</v>
          </cell>
          <cell r="E17" t="str">
            <v>省道S504线湘桥区江东至东凤迂回线段  </v>
          </cell>
          <cell r="F17" t="str">
            <v>新（改）建</v>
          </cell>
          <cell r="G17" t="str">
            <v>是</v>
          </cell>
          <cell r="H17" t="str">
            <v>省道</v>
          </cell>
          <cell r="I17" t="str">
            <v>三、四级</v>
          </cell>
          <cell r="J17">
            <v>4.152</v>
          </cell>
          <cell r="K17">
            <v>10.101</v>
          </cell>
          <cell r="L17">
            <v>5.949</v>
          </cell>
        </row>
        <row r="17">
          <cell r="N17">
            <v>5.949</v>
          </cell>
        </row>
        <row r="17">
          <cell r="U17">
            <v>2023</v>
          </cell>
          <cell r="V17">
            <v>2024</v>
          </cell>
          <cell r="W17">
            <v>39362</v>
          </cell>
        </row>
        <row r="17">
          <cell r="Z17">
            <v>2975</v>
          </cell>
          <cell r="AA17" t="str">
            <v>粤交规〔2023〕144 号</v>
          </cell>
          <cell r="AB17">
            <v>0.0755805091204715</v>
          </cell>
          <cell r="AC17">
            <v>0</v>
          </cell>
        </row>
        <row r="17">
          <cell r="AO17">
            <v>0</v>
          </cell>
          <cell r="AP17">
            <v>0</v>
          </cell>
        </row>
        <row r="17">
          <cell r="AR17">
            <v>1500</v>
          </cell>
        </row>
        <row r="18">
          <cell r="D18" t="str">
            <v>国道G355线饶平县饶洋杨慈埔至新丰楼仔段路面改造工程</v>
          </cell>
          <cell r="E18" t="str">
            <v>国道G355线饶平县许坑至荣西村委会出口段</v>
          </cell>
          <cell r="F18" t="str">
            <v>路面改造</v>
          </cell>
        </row>
        <row r="18">
          <cell r="H18" t="str">
            <v>国道</v>
          </cell>
          <cell r="I18" t="str">
            <v>二级</v>
          </cell>
          <cell r="J18" t="str">
            <v>K494+062</v>
          </cell>
          <cell r="K18" t="str">
            <v>K500+113</v>
          </cell>
          <cell r="L18">
            <v>6.05</v>
          </cell>
        </row>
        <row r="18">
          <cell r="O18">
            <v>6.05</v>
          </cell>
        </row>
        <row r="18">
          <cell r="U18">
            <v>2023</v>
          </cell>
          <cell r="V18">
            <v>2024</v>
          </cell>
          <cell r="W18">
            <v>3406</v>
          </cell>
        </row>
        <row r="18">
          <cell r="Z18">
            <v>1694</v>
          </cell>
          <cell r="AA18" t="str">
            <v>粤交规〔2024〕84 号</v>
          </cell>
          <cell r="AB18">
            <v>0.497357604227833</v>
          </cell>
          <cell r="AC18">
            <v>0</v>
          </cell>
        </row>
        <row r="18">
          <cell r="AO18">
            <v>0</v>
          </cell>
          <cell r="AP18">
            <v>0</v>
          </cell>
        </row>
        <row r="18">
          <cell r="AR18">
            <v>1694</v>
          </cell>
        </row>
        <row r="19">
          <cell r="D19" t="str">
            <v>省道S333线饶平县新丰镇区至九村圩段路面改造工程</v>
          </cell>
        </row>
        <row r="19">
          <cell r="F19" t="str">
            <v>路面改造</v>
          </cell>
          <cell r="G19" t="str">
            <v>/</v>
          </cell>
          <cell r="H19" t="str">
            <v>省道</v>
          </cell>
        </row>
        <row r="19">
          <cell r="L19">
            <v>9.46</v>
          </cell>
        </row>
        <row r="19">
          <cell r="O19">
            <v>9.46</v>
          </cell>
        </row>
        <row r="19">
          <cell r="U19">
            <v>2025</v>
          </cell>
          <cell r="V19">
            <v>2025</v>
          </cell>
          <cell r="W19">
            <v>3807.72</v>
          </cell>
        </row>
        <row r="19">
          <cell r="Z19">
            <v>2176</v>
          </cell>
        </row>
        <row r="19">
          <cell r="AB19">
            <v>0.571470591324992</v>
          </cell>
        </row>
        <row r="19">
          <cell r="AO19">
            <v>0</v>
          </cell>
          <cell r="AP19">
            <v>0</v>
          </cell>
        </row>
        <row r="19">
          <cell r="AR19">
            <v>2176</v>
          </cell>
        </row>
        <row r="20">
          <cell r="D20" t="str">
            <v>省道S502线钱东高速口至径新段路面改造工程</v>
          </cell>
        </row>
        <row r="20">
          <cell r="F20" t="str">
            <v>路面改造</v>
          </cell>
          <cell r="G20" t="str">
            <v>/</v>
          </cell>
          <cell r="H20" t="str">
            <v>省道</v>
          </cell>
        </row>
        <row r="20">
          <cell r="L20">
            <v>5.06</v>
          </cell>
          <cell r="M20">
            <v>5.06</v>
          </cell>
        </row>
        <row r="20">
          <cell r="U20">
            <v>2024</v>
          </cell>
          <cell r="V20">
            <v>2025</v>
          </cell>
          <cell r="W20">
            <v>4099.56</v>
          </cell>
        </row>
        <row r="20">
          <cell r="Z20">
            <v>2277</v>
          </cell>
        </row>
        <row r="20">
          <cell r="AB20">
            <v>0.5554254602933</v>
          </cell>
        </row>
        <row r="20">
          <cell r="AO20">
            <v>0</v>
          </cell>
          <cell r="AP20">
            <v>0</v>
          </cell>
        </row>
        <row r="20">
          <cell r="AR20">
            <v>2277</v>
          </cell>
        </row>
        <row r="21">
          <cell r="D21" t="str">
            <v>国道G324线高明广明高速西安出口至荷富大道段</v>
          </cell>
          <cell r="E21" t="str">
            <v>无</v>
          </cell>
          <cell r="F21" t="str">
            <v>新（改）建</v>
          </cell>
          <cell r="G21" t="str">
            <v>是</v>
          </cell>
          <cell r="H21" t="str">
            <v>国道</v>
          </cell>
          <cell r="I21" t="str">
            <v>一、三级</v>
          </cell>
        </row>
        <row r="21">
          <cell r="L21">
            <v>9.02</v>
          </cell>
          <cell r="M21">
            <v>9.02</v>
          </cell>
        </row>
        <row r="21">
          <cell r="W21">
            <v>108243</v>
          </cell>
          <cell r="X21">
            <v>14432</v>
          </cell>
        </row>
        <row r="21">
          <cell r="Z21">
            <v>2706</v>
          </cell>
        </row>
        <row r="21">
          <cell r="AB21">
            <v>0.158328945058803</v>
          </cell>
          <cell r="AC21">
            <v>14432</v>
          </cell>
          <cell r="AD21">
            <v>5000</v>
          </cell>
          <cell r="AE21">
            <v>9432</v>
          </cell>
        </row>
        <row r="21">
          <cell r="AO21">
            <v>0</v>
          </cell>
          <cell r="AP21">
            <v>0</v>
          </cell>
        </row>
        <row r="21">
          <cell r="AR21">
            <v>2706</v>
          </cell>
        </row>
        <row r="22">
          <cell r="D22" t="str">
            <v>省道S238线龙川四都至贝岭段</v>
          </cell>
          <cell r="E22" t="str">
            <v>省道S238线龙川县四都至贝岭段</v>
          </cell>
          <cell r="F22" t="str">
            <v>升级改造</v>
          </cell>
          <cell r="G22" t="str">
            <v>否</v>
          </cell>
          <cell r="H22" t="str">
            <v>省道</v>
          </cell>
          <cell r="I22" t="str">
            <v>二、三、四级、等外</v>
          </cell>
        </row>
        <row r="22">
          <cell r="L22">
            <v>57.2</v>
          </cell>
        </row>
        <row r="22">
          <cell r="O22">
            <v>57.2</v>
          </cell>
        </row>
        <row r="22">
          <cell r="W22">
            <v>42000</v>
          </cell>
          <cell r="X22">
            <v>21318</v>
          </cell>
        </row>
        <row r="22">
          <cell r="Z22" t="str">
            <v>14300
(80%)12282</v>
          </cell>
        </row>
        <row r="22">
          <cell r="AB22">
            <v>0.848047619047619</v>
          </cell>
          <cell r="AC22">
            <v>9000</v>
          </cell>
        </row>
        <row r="22">
          <cell r="AF22">
            <v>9000</v>
          </cell>
        </row>
        <row r="22">
          <cell r="AO22">
            <v>0</v>
          </cell>
          <cell r="AP22">
            <v>0</v>
          </cell>
        </row>
        <row r="22">
          <cell r="AR22">
            <v>14300</v>
          </cell>
        </row>
        <row r="23">
          <cell r="D23" t="str">
            <v>省道S341线连平隆街至新河村段</v>
          </cell>
          <cell r="E23" t="str">
            <v>省道S341线连平县隆街至新河村段</v>
          </cell>
          <cell r="F23" t="str">
            <v>新（改）建</v>
          </cell>
          <cell r="G23" t="str">
            <v>否</v>
          </cell>
          <cell r="H23" t="str">
            <v>省道</v>
          </cell>
          <cell r="I23" t="str">
            <v>三级、无路</v>
          </cell>
        </row>
        <row r="23">
          <cell r="L23">
            <v>19.606</v>
          </cell>
        </row>
        <row r="23">
          <cell r="O23">
            <v>19.606</v>
          </cell>
        </row>
        <row r="23">
          <cell r="W23">
            <v>16000</v>
          </cell>
          <cell r="X23">
            <v>4970</v>
          </cell>
        </row>
        <row r="23">
          <cell r="Z23">
            <v>4092</v>
          </cell>
        </row>
        <row r="23">
          <cell r="AB23">
            <v>0.566375</v>
          </cell>
          <cell r="AC23">
            <v>3287</v>
          </cell>
        </row>
        <row r="23">
          <cell r="AF23">
            <v>3287</v>
          </cell>
        </row>
        <row r="23">
          <cell r="AO23">
            <v>0</v>
          </cell>
          <cell r="AP23">
            <v>0</v>
          </cell>
        </row>
        <row r="23">
          <cell r="AR23">
            <v>4902</v>
          </cell>
        </row>
        <row r="24">
          <cell r="D24" t="str">
            <v>国道G205线龙川县城改线工程</v>
          </cell>
          <cell r="E24" t="str">
            <v>国道G205线龙川县城段改线工程</v>
          </cell>
          <cell r="F24" t="str">
            <v>改线</v>
          </cell>
          <cell r="G24" t="str">
            <v>否</v>
          </cell>
          <cell r="H24" t="str">
            <v>国道</v>
          </cell>
          <cell r="I24" t="str">
            <v>一级</v>
          </cell>
        </row>
        <row r="24">
          <cell r="L24">
            <v>24.202</v>
          </cell>
          <cell r="M24">
            <v>24.202</v>
          </cell>
        </row>
        <row r="24">
          <cell r="Q24" t="str">
            <v>大桥2561.1m、中小桥245.8m，路基宽度32m</v>
          </cell>
          <cell r="R24">
            <v>81955.2</v>
          </cell>
        </row>
        <row r="24">
          <cell r="T24">
            <v>2.5611</v>
          </cell>
        </row>
        <row r="24">
          <cell r="W24">
            <v>130791.07</v>
          </cell>
          <cell r="X24">
            <v>42596</v>
          </cell>
          <cell r="Y24" t="str">
            <v>交规划函〔2021〕562 </v>
          </cell>
          <cell r="Z24">
            <v>29794.387</v>
          </cell>
        </row>
        <row r="24">
          <cell r="AB24">
            <v>0.553481113045409</v>
          </cell>
          <cell r="AC24">
            <v>42596</v>
          </cell>
        </row>
        <row r="24">
          <cell r="AH24">
            <v>42596</v>
          </cell>
        </row>
        <row r="24">
          <cell r="AO24">
            <v>0</v>
          </cell>
          <cell r="AP24">
            <v>0</v>
          </cell>
        </row>
        <row r="24">
          <cell r="AR24">
            <v>34468</v>
          </cell>
        </row>
        <row r="25">
          <cell r="D25" t="str">
            <v>国道G358线和平县芬沙至石板滩段路面改造工程</v>
          </cell>
        </row>
        <row r="25">
          <cell r="F25" t="str">
            <v>路面改造</v>
          </cell>
          <cell r="G25" t="str">
            <v>/</v>
          </cell>
          <cell r="H25" t="str">
            <v>国道</v>
          </cell>
        </row>
        <row r="25">
          <cell r="L25">
            <v>15.287</v>
          </cell>
        </row>
        <row r="25">
          <cell r="O25">
            <v>15.287</v>
          </cell>
        </row>
        <row r="25">
          <cell r="W25">
            <v>5788</v>
          </cell>
          <cell r="X25">
            <v>2446</v>
          </cell>
          <cell r="Y25" t="str">
            <v>交规划函〔2021〕562 </v>
          </cell>
          <cell r="Z25">
            <v>1804</v>
          </cell>
        </row>
        <row r="25">
          <cell r="AB25">
            <v>0.734277816171389</v>
          </cell>
          <cell r="AC25">
            <v>2446</v>
          </cell>
        </row>
        <row r="25">
          <cell r="AH25">
            <v>2446</v>
          </cell>
        </row>
        <row r="25">
          <cell r="AO25">
            <v>0</v>
          </cell>
          <cell r="AP25">
            <v>0</v>
          </cell>
        </row>
        <row r="25">
          <cell r="AR25">
            <v>1804</v>
          </cell>
        </row>
        <row r="26">
          <cell r="D26" t="str">
            <v>国道G238线和平县鸭塘至兴隆中桥段改建工程</v>
          </cell>
          <cell r="E26" t="str">
            <v>国道G238线和平县鸭塘至兴隆中桥段</v>
          </cell>
          <cell r="F26" t="str">
            <v>新（改）建</v>
          </cell>
          <cell r="G26" t="str">
            <v>否</v>
          </cell>
          <cell r="H26" t="str">
            <v>国道</v>
          </cell>
          <cell r="I26" t="str">
            <v>二级</v>
          </cell>
        </row>
        <row r="26">
          <cell r="L26">
            <v>2.789</v>
          </cell>
          <cell r="M26">
            <v>2.789</v>
          </cell>
        </row>
        <row r="26">
          <cell r="W26">
            <v>6070</v>
          </cell>
          <cell r="X26">
            <v>3743</v>
          </cell>
          <cell r="Y26" t="str">
            <v>交规划函〔2022〕185</v>
          </cell>
          <cell r="Z26">
            <v>1113</v>
          </cell>
        </row>
        <row r="26">
          <cell r="AB26">
            <v>0.8</v>
          </cell>
          <cell r="AC26">
            <v>1872</v>
          </cell>
        </row>
        <row r="26">
          <cell r="AK26">
            <v>1872</v>
          </cell>
        </row>
        <row r="26">
          <cell r="AO26">
            <v>0</v>
          </cell>
          <cell r="AP26">
            <v>0</v>
          </cell>
        </row>
        <row r="26">
          <cell r="AR26">
            <v>0</v>
          </cell>
        </row>
        <row r="27">
          <cell r="D27" t="str">
            <v>省道S253青州至热水段改建工程</v>
          </cell>
          <cell r="E27" t="str">
            <v>省道S253线和平县热水至青州段</v>
          </cell>
          <cell r="F27" t="str">
            <v>升级改造</v>
          </cell>
          <cell r="G27" t="str">
            <v>是</v>
          </cell>
          <cell r="H27" t="str">
            <v>省道</v>
          </cell>
          <cell r="I27" t="str">
            <v>三级、四级</v>
          </cell>
        </row>
        <row r="27">
          <cell r="L27">
            <v>8.68</v>
          </cell>
        </row>
        <row r="27">
          <cell r="O27">
            <v>8.68</v>
          </cell>
        </row>
        <row r="27">
          <cell r="U27">
            <v>2022</v>
          </cell>
          <cell r="V27">
            <v>2023</v>
          </cell>
          <cell r="W27">
            <v>12900</v>
          </cell>
          <cell r="X27">
            <v>4296.6</v>
          </cell>
        </row>
        <row r="27">
          <cell r="Z27">
            <v>4774</v>
          </cell>
        </row>
        <row r="27">
          <cell r="AB27">
            <v>0.703147286821705</v>
          </cell>
          <cell r="AC27">
            <v>4297</v>
          </cell>
        </row>
        <row r="27">
          <cell r="AJ27">
            <v>4297</v>
          </cell>
        </row>
        <row r="27">
          <cell r="AO27">
            <v>0</v>
          </cell>
          <cell r="AP27">
            <v>0</v>
          </cell>
        </row>
        <row r="27">
          <cell r="AR27">
            <v>2170</v>
          </cell>
        </row>
        <row r="28">
          <cell r="D28" t="str">
            <v>省道S259线韶关市界至东源锡场段路面改造工程</v>
          </cell>
        </row>
        <row r="28">
          <cell r="F28" t="str">
            <v>路面改造</v>
          </cell>
          <cell r="G28" t="str">
            <v>/</v>
          </cell>
          <cell r="H28" t="str">
            <v>省道</v>
          </cell>
        </row>
        <row r="28">
          <cell r="L28">
            <v>17.19</v>
          </cell>
        </row>
        <row r="28">
          <cell r="P28">
            <v>17.19</v>
          </cell>
        </row>
        <row r="28">
          <cell r="W28">
            <v>5180</v>
          </cell>
        </row>
        <row r="28">
          <cell r="Z28">
            <v>2379</v>
          </cell>
        </row>
        <row r="28">
          <cell r="AB28">
            <v>0.459266409266409</v>
          </cell>
          <cell r="AC28">
            <v>0</v>
          </cell>
        </row>
        <row r="28">
          <cell r="AO28">
            <v>0</v>
          </cell>
          <cell r="AP28">
            <v>0</v>
          </cell>
        </row>
        <row r="28">
          <cell r="AR28">
            <v>2379</v>
          </cell>
        </row>
        <row r="29">
          <cell r="D29" t="str">
            <v>省道S253线东源县顺天至灯塔段改建工程</v>
          </cell>
          <cell r="E29" t="str">
            <v>省道S253线东源县顺天至灯塔段</v>
          </cell>
          <cell r="F29" t="str">
            <v>新改建</v>
          </cell>
          <cell r="G29" t="str">
            <v>否</v>
          </cell>
          <cell r="H29" t="str">
            <v>省道</v>
          </cell>
          <cell r="I29" t="str">
            <v>二级</v>
          </cell>
        </row>
        <row r="29">
          <cell r="L29">
            <v>16.886</v>
          </cell>
          <cell r="M29">
            <v>16.886</v>
          </cell>
        </row>
        <row r="29">
          <cell r="W29">
            <v>18148</v>
          </cell>
        </row>
        <row r="29">
          <cell r="Z29">
            <v>5548</v>
          </cell>
        </row>
        <row r="29">
          <cell r="AB29">
            <v>0.305708618029535</v>
          </cell>
          <cell r="AC29">
            <v>0</v>
          </cell>
        </row>
        <row r="29">
          <cell r="AO29">
            <v>0</v>
          </cell>
          <cell r="AP29">
            <v>0</v>
          </cell>
        </row>
        <row r="29">
          <cell r="AR29">
            <v>5548</v>
          </cell>
        </row>
        <row r="30">
          <cell r="D30" t="str">
            <v>国道G205线河源市热水至埔前段改线工程</v>
          </cell>
          <cell r="E30" t="str">
            <v>国道G205线河源市热水至埔前段改线工程  </v>
          </cell>
          <cell r="F30" t="str">
            <v>新建</v>
          </cell>
          <cell r="G30" t="str">
            <v>否</v>
          </cell>
          <cell r="H30" t="str">
            <v>国道</v>
          </cell>
          <cell r="I30" t="str">
            <v>一级</v>
          </cell>
        </row>
        <row r="30">
          <cell r="L30">
            <v>36.169</v>
          </cell>
          <cell r="M30">
            <v>36.169</v>
          </cell>
        </row>
        <row r="30">
          <cell r="Q30" t="str">
            <v>特大桥4161m，大桥3758m，长隧道1725m/1座、宽18.25m，中隧道980m/1座、宽14.5m，路基宽度33m（整体）、16.5m（分离）</v>
          </cell>
        </row>
        <row r="30">
          <cell r="W30">
            <v>482082</v>
          </cell>
          <cell r="X30">
            <v>86806</v>
          </cell>
          <cell r="Y30" t="str">
            <v>交规划函〔2021〕562 </v>
          </cell>
          <cell r="Z30">
            <v>105696</v>
          </cell>
        </row>
        <row r="30">
          <cell r="AB30">
            <v>0.39931380968383</v>
          </cell>
          <cell r="AC30">
            <v>53000</v>
          </cell>
        </row>
        <row r="30">
          <cell r="AH30">
            <v>50000</v>
          </cell>
        </row>
        <row r="30">
          <cell r="AM30">
            <v>3000</v>
          </cell>
        </row>
        <row r="30">
          <cell r="AO30">
            <v>0</v>
          </cell>
          <cell r="AP30">
            <v>0</v>
          </cell>
        </row>
        <row r="30">
          <cell r="AR30">
            <v>71383</v>
          </cell>
        </row>
        <row r="31">
          <cell r="D31" t="str">
            <v>国道G205线龙川东出口至佗城段路面改造工程</v>
          </cell>
        </row>
        <row r="31">
          <cell r="F31" t="str">
            <v>路面改造</v>
          </cell>
          <cell r="G31" t="str">
            <v>/</v>
          </cell>
          <cell r="H31" t="str">
            <v>国道</v>
          </cell>
        </row>
        <row r="31">
          <cell r="L31">
            <v>12.645</v>
          </cell>
          <cell r="M31">
            <v>12.645</v>
          </cell>
        </row>
        <row r="31">
          <cell r="W31">
            <v>6314</v>
          </cell>
          <cell r="X31">
            <v>4049</v>
          </cell>
          <cell r="Y31" t="str">
            <v>交规划函〔2021〕562 </v>
          </cell>
        </row>
        <row r="31">
          <cell r="AB31">
            <v>0.641273360785556</v>
          </cell>
          <cell r="AC31">
            <v>4049</v>
          </cell>
        </row>
        <row r="31">
          <cell r="AH31">
            <v>4049</v>
          </cell>
        </row>
        <row r="31">
          <cell r="AO31">
            <v>0</v>
          </cell>
          <cell r="AP31">
            <v>0</v>
          </cell>
        </row>
        <row r="31">
          <cell r="AR31">
            <v>1634</v>
          </cell>
        </row>
        <row r="32">
          <cell r="D32" t="str">
            <v>国道G355线紫金林田至江东新区胜利段改建工程</v>
          </cell>
          <cell r="E32" t="str">
            <v>国道G355线紫金县林田至江东新区胜利段</v>
          </cell>
          <cell r="F32" t="str">
            <v>新（改）建</v>
          </cell>
          <cell r="G32" t="str">
            <v>否</v>
          </cell>
          <cell r="H32" t="str">
            <v>国道</v>
          </cell>
          <cell r="I32" t="str">
            <v>二级</v>
          </cell>
        </row>
        <row r="32">
          <cell r="L32">
            <v>49.25</v>
          </cell>
          <cell r="M32">
            <v>49.25</v>
          </cell>
        </row>
        <row r="32">
          <cell r="W32">
            <v>355800</v>
          </cell>
        </row>
        <row r="32">
          <cell r="AB32">
            <v>0</v>
          </cell>
          <cell r="AC32">
            <v>0</v>
          </cell>
        </row>
        <row r="32">
          <cell r="AO32">
            <v>0</v>
          </cell>
          <cell r="AP32">
            <v>0</v>
          </cell>
        </row>
        <row r="32">
          <cell r="AR32">
            <v>0</v>
          </cell>
        </row>
        <row r="33">
          <cell r="D33" t="str">
            <v>国道G236线龙川县龙江大桥新建工程</v>
          </cell>
          <cell r="E33" t="str">
            <v>国道G236线龙川县龙江大桥新建工程</v>
          </cell>
          <cell r="F33" t="str">
            <v>新建</v>
          </cell>
          <cell r="G33" t="str">
            <v>否</v>
          </cell>
          <cell r="H33" t="str">
            <v>国道</v>
          </cell>
          <cell r="I33" t="str">
            <v>二级</v>
          </cell>
        </row>
        <row r="33">
          <cell r="L33">
            <v>1.269</v>
          </cell>
        </row>
        <row r="33">
          <cell r="O33">
            <v>1.269</v>
          </cell>
        </row>
        <row r="33">
          <cell r="Q33" t="str">
            <v>大桥335m，宽12m</v>
          </cell>
          <cell r="R33">
            <v>4020</v>
          </cell>
        </row>
        <row r="33">
          <cell r="T33">
            <v>0.335</v>
          </cell>
          <cell r="U33">
            <v>2020</v>
          </cell>
          <cell r="V33">
            <v>2022</v>
          </cell>
          <cell r="W33">
            <v>5427</v>
          </cell>
          <cell r="X33">
            <v>2030</v>
          </cell>
          <cell r="Y33" t="str">
            <v>交规划函〔2021〕562 </v>
          </cell>
          <cell r="Z33">
            <v>1953.2</v>
          </cell>
        </row>
        <row r="33">
          <cell r="AB33">
            <v>0.733959830477243</v>
          </cell>
          <cell r="AC33">
            <v>2030</v>
          </cell>
        </row>
        <row r="33">
          <cell r="AH33">
            <v>2030</v>
          </cell>
        </row>
        <row r="33">
          <cell r="AO33">
            <v>0</v>
          </cell>
          <cell r="AP33">
            <v>0</v>
          </cell>
        </row>
        <row r="33">
          <cell r="AR33">
            <v>1953</v>
          </cell>
        </row>
        <row r="34">
          <cell r="D34" t="str">
            <v>省道S238线河惠莞高速公路龙川黄鹤出口至紫市段改造工程</v>
          </cell>
          <cell r="E34" t="str">
            <v>省道S238线龙川县河惠莞高速公路黄鹤出口至紫市段  </v>
          </cell>
          <cell r="F34" t="str">
            <v>升级改造</v>
          </cell>
          <cell r="G34" t="str">
            <v>否</v>
          </cell>
          <cell r="H34" t="str">
            <v>省道</v>
          </cell>
          <cell r="I34" t="str">
            <v>三级</v>
          </cell>
          <cell r="J34">
            <v>116.13</v>
          </cell>
          <cell r="K34">
            <v>124.609</v>
          </cell>
          <cell r="L34">
            <v>8.479</v>
          </cell>
        </row>
        <row r="34">
          <cell r="O34">
            <v>8.479</v>
          </cell>
        </row>
        <row r="34">
          <cell r="U34">
            <v>2021</v>
          </cell>
          <cell r="V34">
            <v>2023</v>
          </cell>
          <cell r="W34">
            <v>7197.5</v>
          </cell>
          <cell r="X34">
            <v>3392</v>
          </cell>
        </row>
        <row r="34">
          <cell r="Z34">
            <v>2366</v>
          </cell>
        </row>
        <row r="34">
          <cell r="AB34">
            <v>0.8</v>
          </cell>
          <cell r="AC34">
            <v>1335</v>
          </cell>
        </row>
        <row r="34">
          <cell r="AJ34">
            <v>1335</v>
          </cell>
        </row>
        <row r="34">
          <cell r="AO34">
            <v>0</v>
          </cell>
          <cell r="AP34">
            <v>0</v>
          </cell>
        </row>
        <row r="34">
          <cell r="AR34">
            <v>2366</v>
          </cell>
        </row>
        <row r="35">
          <cell r="D35" t="str">
            <v>省道S253线源西至灯塔段二级公路工程</v>
          </cell>
          <cell r="E35" t="str">
            <v>省道S253线东源县灯塔至源城区源西段</v>
          </cell>
          <cell r="F35" t="str">
            <v>新（改）建</v>
          </cell>
          <cell r="G35" t="str">
            <v>是</v>
          </cell>
          <cell r="H35" t="str">
            <v>省道</v>
          </cell>
          <cell r="I35" t="str">
            <v>三、四级</v>
          </cell>
        </row>
        <row r="35">
          <cell r="L35">
            <v>42.733</v>
          </cell>
        </row>
        <row r="35">
          <cell r="O35">
            <v>42.733</v>
          </cell>
        </row>
        <row r="35">
          <cell r="W35">
            <v>54000</v>
          </cell>
          <cell r="X35">
            <v>4281</v>
          </cell>
        </row>
        <row r="35">
          <cell r="Z35">
            <v>10683</v>
          </cell>
        </row>
        <row r="35">
          <cell r="AB35">
            <v>0.277111111111111</v>
          </cell>
          <cell r="AC35">
            <v>2281</v>
          </cell>
        </row>
        <row r="35">
          <cell r="AF35">
            <v>2281</v>
          </cell>
        </row>
        <row r="35">
          <cell r="AO35">
            <v>0</v>
          </cell>
          <cell r="AP35">
            <v>0</v>
          </cell>
        </row>
        <row r="35">
          <cell r="AR35">
            <v>2800</v>
          </cell>
        </row>
        <row r="36">
          <cell r="D36" t="str">
            <v>省道S243线东源县柳城镇柳星村至下坝村段路面改造工程</v>
          </cell>
          <cell r="E36" t="str">
            <v>省道S243线东源县柳城镇柳星村至下坝村段</v>
          </cell>
          <cell r="F36" t="str">
            <v>路面改造</v>
          </cell>
          <cell r="G36" t="str">
            <v>/</v>
          </cell>
          <cell r="H36" t="str">
            <v>省道</v>
          </cell>
        </row>
        <row r="36">
          <cell r="J36">
            <v>61.646</v>
          </cell>
          <cell r="K36">
            <v>67.767</v>
          </cell>
          <cell r="L36">
            <v>6.082</v>
          </cell>
        </row>
        <row r="36">
          <cell r="P36">
            <v>6.082</v>
          </cell>
        </row>
        <row r="36">
          <cell r="U36">
            <v>2021</v>
          </cell>
          <cell r="V36">
            <v>2022</v>
          </cell>
          <cell r="W36">
            <v>1758.88</v>
          </cell>
        </row>
        <row r="36">
          <cell r="Z36">
            <v>1094.76</v>
          </cell>
        </row>
        <row r="36">
          <cell r="AB36">
            <v>0.622418811971254</v>
          </cell>
          <cell r="AC36">
            <v>0</v>
          </cell>
        </row>
        <row r="36">
          <cell r="AO36">
            <v>0</v>
          </cell>
          <cell r="AP36">
            <v>0</v>
          </cell>
        </row>
        <row r="36">
          <cell r="AR36">
            <v>1095</v>
          </cell>
        </row>
        <row r="37">
          <cell r="D37" t="str">
            <v>省道S230线东源蓝口乐村至义合渡口段先行工程（K25+570-K28+230）</v>
          </cell>
          <cell r="E37" t="str">
            <v>省道S230线东源县乐村至义合渡口段</v>
          </cell>
          <cell r="F37" t="str">
            <v>升级改造</v>
          </cell>
          <cell r="G37" t="str">
            <v>是</v>
          </cell>
          <cell r="H37" t="str">
            <v>省道</v>
          </cell>
          <cell r="I37" t="str">
            <v>四级</v>
          </cell>
          <cell r="J37">
            <v>65.737</v>
          </cell>
          <cell r="K37">
            <v>68.397</v>
          </cell>
          <cell r="L37">
            <v>2.66</v>
          </cell>
        </row>
        <row r="37">
          <cell r="O37">
            <v>2.66</v>
          </cell>
        </row>
        <row r="37">
          <cell r="Q37" t="str">
            <v>大桥405.6m，宽15m</v>
          </cell>
          <cell r="R37">
            <v>6084</v>
          </cell>
        </row>
        <row r="37">
          <cell r="T37">
            <v>0.4056</v>
          </cell>
        </row>
        <row r="37">
          <cell r="W37">
            <v>12137</v>
          </cell>
        </row>
        <row r="37">
          <cell r="Z37">
            <v>2344</v>
          </cell>
        </row>
        <row r="37">
          <cell r="AB37">
            <v>0.193128450193623</v>
          </cell>
          <cell r="AC37">
            <v>0</v>
          </cell>
        </row>
        <row r="37">
          <cell r="AO37">
            <v>0</v>
          </cell>
          <cell r="AP37">
            <v>0</v>
          </cell>
        </row>
        <row r="37">
          <cell r="AR37">
            <v>2344</v>
          </cell>
        </row>
        <row r="38">
          <cell r="D38" t="str">
            <v>省道S230线东源县叶潭镇双头村至吉布村段路面改造工程</v>
          </cell>
          <cell r="E38" t="str">
            <v>省道S230线东源县叶潭镇双头村至吉布村段</v>
          </cell>
          <cell r="F38" t="str">
            <v>路面改造</v>
          </cell>
          <cell r="G38" t="str">
            <v>/</v>
          </cell>
          <cell r="H38" t="str">
            <v>省道</v>
          </cell>
        </row>
        <row r="38">
          <cell r="L38">
            <v>8.919</v>
          </cell>
        </row>
        <row r="38">
          <cell r="P38">
            <v>8.919</v>
          </cell>
        </row>
        <row r="38">
          <cell r="U38">
            <v>2022</v>
          </cell>
          <cell r="V38">
            <v>2022</v>
          </cell>
          <cell r="W38">
            <v>2341</v>
          </cell>
        </row>
        <row r="38">
          <cell r="Z38">
            <v>1605.42</v>
          </cell>
        </row>
        <row r="38">
          <cell r="AB38">
            <v>0.68578385305425</v>
          </cell>
          <cell r="AC38">
            <v>0</v>
          </cell>
        </row>
        <row r="38">
          <cell r="AO38">
            <v>0</v>
          </cell>
          <cell r="AP38">
            <v>0</v>
          </cell>
        </row>
        <row r="38">
          <cell r="AR38">
            <v>1605</v>
          </cell>
        </row>
        <row r="39">
          <cell r="D39" t="str">
            <v>国道G236线龙川丰稔至龙川县城段改建工程</v>
          </cell>
          <cell r="E39" t="str">
            <v>国道G236线龙川县丰稔至县城段</v>
          </cell>
          <cell r="F39" t="str">
            <v>新改建</v>
          </cell>
          <cell r="G39" t="str">
            <v>否</v>
          </cell>
          <cell r="H39" t="str">
            <v>国道</v>
          </cell>
          <cell r="I39" t="str">
            <v>二级</v>
          </cell>
          <cell r="J39">
            <v>1094.22</v>
          </cell>
          <cell r="K39">
            <v>1107.36</v>
          </cell>
          <cell r="L39">
            <v>13.14</v>
          </cell>
          <cell r="M39">
            <v>13.14</v>
          </cell>
        </row>
        <row r="39">
          <cell r="W39">
            <v>28810.19</v>
          </cell>
          <cell r="X39">
            <v>14612</v>
          </cell>
          <cell r="Y39" t="str">
            <v>交规划函〔2021〕562 </v>
          </cell>
          <cell r="Z39">
            <v>8436</v>
          </cell>
        </row>
        <row r="39">
          <cell r="AB39">
            <v>0.799994724088942</v>
          </cell>
          <cell r="AC39">
            <v>14612</v>
          </cell>
        </row>
        <row r="39">
          <cell r="AH39">
            <v>14612</v>
          </cell>
        </row>
        <row r="39">
          <cell r="AO39">
            <v>0</v>
          </cell>
          <cell r="AP39">
            <v>0</v>
          </cell>
        </row>
        <row r="39">
          <cell r="AR39">
            <v>0</v>
          </cell>
        </row>
        <row r="40">
          <cell r="D40" t="str">
            <v>省道S339线龙川县赤光至车田段路面改造工程（一期）</v>
          </cell>
          <cell r="E40" t="str">
            <v>省道S339线龙川县赤光至车田段</v>
          </cell>
          <cell r="F40" t="str">
            <v>路面改造</v>
          </cell>
          <cell r="G40" t="str">
            <v>/</v>
          </cell>
          <cell r="H40" t="str">
            <v>省道</v>
          </cell>
        </row>
        <row r="40">
          <cell r="J40">
            <v>40.845</v>
          </cell>
          <cell r="K40">
            <v>55.36</v>
          </cell>
          <cell r="L40">
            <v>14.515</v>
          </cell>
        </row>
        <row r="40">
          <cell r="O40">
            <v>12.855</v>
          </cell>
          <cell r="P40">
            <v>1.66</v>
          </cell>
        </row>
        <row r="40">
          <cell r="U40">
            <v>2021</v>
          </cell>
          <cell r="V40">
            <v>2022</v>
          </cell>
          <cell r="W40">
            <v>3994</v>
          </cell>
        </row>
        <row r="40">
          <cell r="Z40">
            <v>3289</v>
          </cell>
        </row>
        <row r="40">
          <cell r="AB40">
            <v>0.823485227841763</v>
          </cell>
          <cell r="AC40">
            <v>0</v>
          </cell>
        </row>
        <row r="40">
          <cell r="AO40">
            <v>0</v>
          </cell>
          <cell r="AP40">
            <v>0</v>
          </cell>
        </row>
        <row r="40">
          <cell r="AR40">
            <v>3289</v>
          </cell>
        </row>
        <row r="41">
          <cell r="D41" t="str">
            <v>省道S512线和平县浰源至热水段路面改造工程（S512线K0+000～K20+195段）</v>
          </cell>
          <cell r="E41" t="str">
            <v>无</v>
          </cell>
          <cell r="F41" t="str">
            <v>路面改造</v>
          </cell>
          <cell r="G41" t="str">
            <v>/</v>
          </cell>
          <cell r="H41" t="str">
            <v>省道</v>
          </cell>
        </row>
        <row r="41">
          <cell r="J41">
            <v>0</v>
          </cell>
          <cell r="K41" t="str">
            <v>K20+195</v>
          </cell>
          <cell r="L41">
            <v>20.195</v>
          </cell>
        </row>
        <row r="41">
          <cell r="P41">
            <v>20.195</v>
          </cell>
        </row>
        <row r="41">
          <cell r="U41">
            <v>2021</v>
          </cell>
          <cell r="V41">
            <v>2023</v>
          </cell>
          <cell r="W41">
            <v>3912</v>
          </cell>
        </row>
        <row r="41">
          <cell r="Z41">
            <v>3521</v>
          </cell>
        </row>
        <row r="41">
          <cell r="AB41">
            <v>0.900051124744376</v>
          </cell>
          <cell r="AC41">
            <v>0</v>
          </cell>
        </row>
        <row r="41">
          <cell r="AO41">
            <v>0</v>
          </cell>
          <cell r="AP41">
            <v>0</v>
          </cell>
        </row>
        <row r="41">
          <cell r="AR41">
            <v>3521</v>
          </cell>
        </row>
        <row r="42">
          <cell r="D42" t="str">
            <v>省道S253线和平县阳明镇丰道至大楼段路面改造工程（S253线K0+000～K7+332段）</v>
          </cell>
          <cell r="E42" t="str">
            <v>省道S253线和平县阳明镇丰道至大楼段</v>
          </cell>
          <cell r="F42" t="str">
            <v>路面改造</v>
          </cell>
          <cell r="G42" t="str">
            <v>/</v>
          </cell>
          <cell r="H42" t="str">
            <v>省道</v>
          </cell>
        </row>
        <row r="42">
          <cell r="J42">
            <v>0</v>
          </cell>
          <cell r="K42" t="str">
            <v>K7+332</v>
          </cell>
          <cell r="L42">
            <v>7.26</v>
          </cell>
        </row>
        <row r="42">
          <cell r="O42">
            <v>7.26</v>
          </cell>
        </row>
        <row r="42">
          <cell r="U42">
            <v>2022</v>
          </cell>
          <cell r="V42">
            <v>2022</v>
          </cell>
          <cell r="W42">
            <v>1762</v>
          </cell>
        </row>
        <row r="42">
          <cell r="Z42">
            <v>1586</v>
          </cell>
        </row>
        <row r="42">
          <cell r="AB42">
            <v>0.90011350737798</v>
          </cell>
          <cell r="AC42">
            <v>0</v>
          </cell>
        </row>
        <row r="42">
          <cell r="AO42">
            <v>0</v>
          </cell>
          <cell r="AP42">
            <v>0</v>
          </cell>
        </row>
        <row r="42">
          <cell r="AR42">
            <v>1586</v>
          </cell>
        </row>
        <row r="43">
          <cell r="D43" t="str">
            <v>省道S120线紫金好义杉树坳至林田冷水坑段改建工程</v>
          </cell>
          <cell r="E43" t="str">
            <v>省道S120线紫金县好义衫树坳至林田冷水坑段</v>
          </cell>
          <cell r="F43" t="str">
            <v>新（改）建</v>
          </cell>
          <cell r="G43" t="str">
            <v>否</v>
          </cell>
          <cell r="H43" t="str">
            <v>省道</v>
          </cell>
          <cell r="I43" t="str">
            <v>二级</v>
          </cell>
        </row>
        <row r="43">
          <cell r="L43">
            <v>59.472</v>
          </cell>
        </row>
        <row r="43">
          <cell r="O43">
            <v>59.472</v>
          </cell>
        </row>
        <row r="43">
          <cell r="W43">
            <v>78998</v>
          </cell>
        </row>
        <row r="43">
          <cell r="Z43">
            <v>16013</v>
          </cell>
        </row>
        <row r="43">
          <cell r="AB43">
            <v>0.202701334210993</v>
          </cell>
          <cell r="AC43">
            <v>0</v>
          </cell>
        </row>
        <row r="43">
          <cell r="AO43">
            <v>0</v>
          </cell>
          <cell r="AP43">
            <v>0</v>
          </cell>
        </row>
        <row r="43">
          <cell r="AR43">
            <v>8800</v>
          </cell>
        </row>
        <row r="44">
          <cell r="D44" t="str">
            <v>省道S230线东源县乐村至义合渡口段改建工程</v>
          </cell>
        </row>
        <row r="44">
          <cell r="F44" t="str">
            <v>升级改造</v>
          </cell>
        </row>
        <row r="44">
          <cell r="H44" t="str">
            <v>省道</v>
          </cell>
        </row>
        <row r="44">
          <cell r="L44">
            <v>41.163</v>
          </cell>
        </row>
        <row r="44">
          <cell r="N44">
            <v>13.361</v>
          </cell>
          <cell r="O44">
            <v>27.802</v>
          </cell>
        </row>
        <row r="44">
          <cell r="W44">
            <v>42883</v>
          </cell>
        </row>
        <row r="44">
          <cell r="Z44">
            <v>20433</v>
          </cell>
        </row>
        <row r="44">
          <cell r="AB44">
            <v>0.476482522211599</v>
          </cell>
          <cell r="AC44">
            <v>0</v>
          </cell>
        </row>
        <row r="44">
          <cell r="AO44">
            <v>0</v>
          </cell>
          <cell r="AP44">
            <v>0</v>
          </cell>
        </row>
        <row r="44">
          <cell r="AR44">
            <v>564</v>
          </cell>
        </row>
        <row r="45">
          <cell r="D45" t="str">
            <v>省道S230线河源江东新区胜利村至前进村段（东环路）路面改造工程</v>
          </cell>
          <cell r="E45" t="str">
            <v>省道S230线江东新区胜利村至前进村段</v>
          </cell>
          <cell r="F45" t="str">
            <v>路面改造</v>
          </cell>
          <cell r="G45" t="str">
            <v>/</v>
          </cell>
          <cell r="H45" t="str">
            <v>省道</v>
          </cell>
          <cell r="I45" t="str">
            <v>一级</v>
          </cell>
          <cell r="J45" t="str">
            <v>K103+879</v>
          </cell>
          <cell r="K45" t="str">
            <v>K117+135</v>
          </cell>
          <cell r="L45">
            <v>13.256</v>
          </cell>
          <cell r="M45">
            <v>13.256</v>
          </cell>
        </row>
        <row r="45">
          <cell r="W45">
            <v>10083</v>
          </cell>
        </row>
        <row r="45">
          <cell r="Z45">
            <v>5568</v>
          </cell>
        </row>
        <row r="45">
          <cell r="AB45">
            <v>0.552216602201726</v>
          </cell>
          <cell r="AC45">
            <v>0</v>
          </cell>
        </row>
        <row r="45">
          <cell r="AO45">
            <v>0</v>
          </cell>
          <cell r="AP45">
            <v>0</v>
          </cell>
        </row>
        <row r="45">
          <cell r="AR45">
            <v>5568</v>
          </cell>
        </row>
        <row r="46">
          <cell r="D46" t="str">
            <v>省道S341线东源县半江镇西溪村至半江村路面改造工程</v>
          </cell>
          <cell r="E46" t="str">
            <v>省道S341线东源县涧头至半江段升级改造（140.642-181.133，40.491km，其中四级20.978km）</v>
          </cell>
          <cell r="F46" t="str">
            <v>路面改造</v>
          </cell>
        </row>
        <row r="46">
          <cell r="H46" t="str">
            <v>省道</v>
          </cell>
          <cell r="I46" t="str">
            <v>一级</v>
          </cell>
          <cell r="J46" t="str">
            <v>K0+000</v>
          </cell>
          <cell r="K46" t="str">
            <v>K11+060</v>
          </cell>
          <cell r="L46">
            <v>17.542</v>
          </cell>
        </row>
        <row r="46">
          <cell r="P46">
            <v>17.542</v>
          </cell>
        </row>
        <row r="46">
          <cell r="U46">
            <v>2023</v>
          </cell>
          <cell r="V46">
            <v>2024</v>
          </cell>
          <cell r="W46">
            <v>3656</v>
          </cell>
        </row>
        <row r="46">
          <cell r="Z46">
            <v>2876.76</v>
          </cell>
          <cell r="AA46" t="str">
            <v>粤交规〔2024〕84 号</v>
          </cell>
          <cell r="AB46">
            <v>0.786859956236324</v>
          </cell>
          <cell r="AC46">
            <v>0</v>
          </cell>
        </row>
        <row r="46">
          <cell r="AO46">
            <v>0</v>
          </cell>
          <cell r="AP46">
            <v>0</v>
          </cell>
        </row>
        <row r="46">
          <cell r="AR46">
            <v>2877</v>
          </cell>
        </row>
        <row r="47">
          <cell r="D47" t="str">
            <v>省道S238线龙川县四都至三角楼段路面改造工程</v>
          </cell>
          <cell r="E47" t="str">
            <v>省道S238线龙川县黄竹道班至三角楼段</v>
          </cell>
          <cell r="F47" t="str">
            <v>路面改造</v>
          </cell>
        </row>
        <row r="47">
          <cell r="H47" t="str">
            <v>省道</v>
          </cell>
          <cell r="I47" t="str">
            <v>二级</v>
          </cell>
          <cell r="J47" t="str">
            <v>K84+620</v>
          </cell>
          <cell r="K47" t="str">
            <v>K95+100</v>
          </cell>
          <cell r="L47">
            <v>10.48</v>
          </cell>
        </row>
        <row r="47">
          <cell r="N47">
            <v>1.4</v>
          </cell>
          <cell r="O47">
            <v>9.08</v>
          </cell>
        </row>
        <row r="47">
          <cell r="U47" t="str">
            <v>2023</v>
          </cell>
          <cell r="V47" t="str">
            <v>2024</v>
          </cell>
          <cell r="W47">
            <v>2580.73</v>
          </cell>
        </row>
        <row r="47">
          <cell r="Z47">
            <v>2323</v>
          </cell>
          <cell r="AA47" t="str">
            <v>粤交规〔2024〕84 号</v>
          </cell>
          <cell r="AB47">
            <v>0.900132908130645</v>
          </cell>
          <cell r="AC47">
            <v>0</v>
          </cell>
        </row>
        <row r="47">
          <cell r="AO47">
            <v>0</v>
          </cell>
          <cell r="AP47">
            <v>0</v>
          </cell>
        </row>
        <row r="47">
          <cell r="AR47">
            <v>2323</v>
          </cell>
        </row>
        <row r="48">
          <cell r="D48" t="str">
            <v>省道S514线源城区源南至新港段路面改造</v>
          </cell>
          <cell r="E48" t="str">
            <v>省道S514线源城区源南至新港段</v>
          </cell>
          <cell r="F48" t="str">
            <v>路面改造</v>
          </cell>
        </row>
        <row r="48">
          <cell r="H48" t="str">
            <v>省道</v>
          </cell>
          <cell r="I48" t="str">
            <v>一级</v>
          </cell>
          <cell r="J48" t="str">
            <v>K0+000</v>
          </cell>
          <cell r="K48" t="str">
            <v>K11+060</v>
          </cell>
          <cell r="L48">
            <v>11.06</v>
          </cell>
          <cell r="M48">
            <v>11.06</v>
          </cell>
        </row>
        <row r="48">
          <cell r="U48">
            <v>2023</v>
          </cell>
          <cell r="V48">
            <v>2024</v>
          </cell>
          <cell r="W48">
            <v>5271.48</v>
          </cell>
        </row>
        <row r="48">
          <cell r="Z48">
            <v>4744</v>
          </cell>
          <cell r="AA48" t="str">
            <v>粤交规〔2024〕84 号</v>
          </cell>
          <cell r="AB48">
            <v>0.899937019584633</v>
          </cell>
          <cell r="AC48">
            <v>0</v>
          </cell>
        </row>
        <row r="48">
          <cell r="AO48">
            <v>0</v>
          </cell>
          <cell r="AP48">
            <v>0</v>
          </cell>
        </row>
        <row r="48">
          <cell r="AR48">
            <v>4744</v>
          </cell>
        </row>
        <row r="49">
          <cell r="D49" t="str">
            <v>国道G238线龙川县车田至黎咀段路面改造工程</v>
          </cell>
        </row>
        <row r="49">
          <cell r="F49" t="str">
            <v>路面改造</v>
          </cell>
          <cell r="G49" t="str">
            <v>/</v>
          </cell>
          <cell r="H49" t="str">
            <v>国道</v>
          </cell>
        </row>
        <row r="49">
          <cell r="L49">
            <v>27.557</v>
          </cell>
        </row>
        <row r="49">
          <cell r="O49">
            <v>27.557</v>
          </cell>
        </row>
        <row r="49">
          <cell r="U49">
            <v>2024</v>
          </cell>
          <cell r="V49">
            <v>2025</v>
          </cell>
          <cell r="W49">
            <v>8305</v>
          </cell>
        </row>
        <row r="49">
          <cell r="Z49">
            <v>7475</v>
          </cell>
        </row>
        <row r="49">
          <cell r="AB49">
            <v>0.900060204695966</v>
          </cell>
          <cell r="AC49">
            <v>0</v>
          </cell>
        </row>
        <row r="49">
          <cell r="AO49">
            <v>0</v>
          </cell>
          <cell r="AP49">
            <v>0</v>
          </cell>
        </row>
        <row r="49">
          <cell r="AR49">
            <v>7475</v>
          </cell>
        </row>
        <row r="50">
          <cell r="D50" t="str">
            <v>国道G105线连平县城过境段改线工程</v>
          </cell>
        </row>
        <row r="50">
          <cell r="F50" t="str">
            <v>新（改）建</v>
          </cell>
          <cell r="G50" t="str">
            <v>否</v>
          </cell>
          <cell r="H50" t="str">
            <v>省道</v>
          </cell>
        </row>
        <row r="50">
          <cell r="L50">
            <v>7.817</v>
          </cell>
          <cell r="M50">
            <v>7.817</v>
          </cell>
        </row>
        <row r="50">
          <cell r="W50">
            <v>47433</v>
          </cell>
          <cell r="X50">
            <v>15009</v>
          </cell>
        </row>
        <row r="50">
          <cell r="Z50">
            <v>0</v>
          </cell>
        </row>
        <row r="50">
          <cell r="AB50">
            <v>0.316425273543735</v>
          </cell>
          <cell r="AC50">
            <v>15009</v>
          </cell>
        </row>
        <row r="50">
          <cell r="AP50">
            <v>15009</v>
          </cell>
        </row>
        <row r="50">
          <cell r="AR50">
            <v>0</v>
          </cell>
        </row>
        <row r="51">
          <cell r="D51" t="str">
            <v>国道G236线惠东高潭公梅至汕尾交界段改建工程</v>
          </cell>
          <cell r="E51" t="str">
            <v>无</v>
          </cell>
          <cell r="F51" t="str">
            <v>新（改）建</v>
          </cell>
          <cell r="G51" t="str">
            <v>不确定</v>
          </cell>
          <cell r="H51" t="str">
            <v>国道</v>
          </cell>
        </row>
        <row r="51">
          <cell r="L51">
            <v>10.635</v>
          </cell>
          <cell r="M51">
            <v>10.635</v>
          </cell>
        </row>
        <row r="51">
          <cell r="W51">
            <v>53175</v>
          </cell>
          <cell r="X51">
            <v>18895</v>
          </cell>
        </row>
        <row r="51">
          <cell r="Z51">
            <v>5318</v>
          </cell>
        </row>
        <row r="51">
          <cell r="AB51">
            <v>0.455345557122708</v>
          </cell>
          <cell r="AC51">
            <v>18895</v>
          </cell>
          <cell r="AD51">
            <v>10000</v>
          </cell>
          <cell r="AE51">
            <v>8895</v>
          </cell>
        </row>
        <row r="51">
          <cell r="AO51">
            <v>0</v>
          </cell>
          <cell r="AP51">
            <v>0</v>
          </cell>
        </row>
        <row r="51">
          <cell r="AR51">
            <v>5318</v>
          </cell>
        </row>
        <row r="52">
          <cell r="D52" t="str">
            <v>国道G220线博罗县平安镇至响水镇段路面改造工程</v>
          </cell>
          <cell r="E52" t="str">
            <v>无</v>
          </cell>
          <cell r="F52" t="str">
            <v>路面改造</v>
          </cell>
          <cell r="G52" t="str">
            <v>/</v>
          </cell>
          <cell r="H52" t="str">
            <v>国道</v>
          </cell>
        </row>
        <row r="52">
          <cell r="L52">
            <v>5</v>
          </cell>
        </row>
        <row r="52">
          <cell r="O52">
            <v>5</v>
          </cell>
        </row>
        <row r="52">
          <cell r="U52">
            <v>2020</v>
          </cell>
          <cell r="V52">
            <v>2020</v>
          </cell>
          <cell r="W52">
            <v>1280</v>
          </cell>
        </row>
        <row r="52">
          <cell r="Z52">
            <v>700</v>
          </cell>
        </row>
        <row r="52">
          <cell r="AB52">
            <v>0.546875</v>
          </cell>
          <cell r="AC52">
            <v>0</v>
          </cell>
        </row>
        <row r="52">
          <cell r="AO52">
            <v>0</v>
          </cell>
          <cell r="AP52">
            <v>0</v>
          </cell>
        </row>
        <row r="52">
          <cell r="AR52">
            <v>700</v>
          </cell>
        </row>
        <row r="53">
          <cell r="D53" t="str">
            <v>国道G220线龙门上东村至新兴围段路面改造工程</v>
          </cell>
        </row>
        <row r="53">
          <cell r="F53" t="str">
            <v>路面改造</v>
          </cell>
          <cell r="G53" t="str">
            <v>/</v>
          </cell>
          <cell r="H53" t="str">
            <v>国道</v>
          </cell>
        </row>
        <row r="53">
          <cell r="L53">
            <v>5.5</v>
          </cell>
        </row>
        <row r="53">
          <cell r="O53">
            <v>5.5</v>
          </cell>
        </row>
        <row r="53">
          <cell r="W53">
            <v>1486</v>
          </cell>
        </row>
        <row r="53">
          <cell r="Z53">
            <v>1337</v>
          </cell>
        </row>
        <row r="53">
          <cell r="AB53">
            <v>0.899730820995962</v>
          </cell>
          <cell r="AC53">
            <v>0</v>
          </cell>
        </row>
        <row r="53">
          <cell r="AO53">
            <v>0</v>
          </cell>
          <cell r="AP53">
            <v>0</v>
          </cell>
        </row>
        <row r="53">
          <cell r="AR53">
            <v>1337</v>
          </cell>
        </row>
        <row r="54">
          <cell r="D54" t="str">
            <v>国道G220线龙门水寮至白楼段路面改造工程</v>
          </cell>
        </row>
        <row r="54">
          <cell r="F54" t="str">
            <v>路面改造</v>
          </cell>
          <cell r="G54" t="str">
            <v>/</v>
          </cell>
          <cell r="H54" t="str">
            <v>国道</v>
          </cell>
        </row>
        <row r="54">
          <cell r="L54">
            <v>8.913</v>
          </cell>
        </row>
        <row r="54">
          <cell r="O54">
            <v>8.913</v>
          </cell>
        </row>
        <row r="54">
          <cell r="W54">
            <v>2393</v>
          </cell>
        </row>
        <row r="54">
          <cell r="Z54">
            <v>2154</v>
          </cell>
        </row>
        <row r="54">
          <cell r="AB54">
            <v>0.900125365649812</v>
          </cell>
          <cell r="AC54">
            <v>0</v>
          </cell>
        </row>
        <row r="54">
          <cell r="AO54">
            <v>0</v>
          </cell>
          <cell r="AP54">
            <v>0</v>
          </cell>
        </row>
        <row r="54">
          <cell r="AR54">
            <v>2154</v>
          </cell>
        </row>
        <row r="55">
          <cell r="D55" t="str">
            <v>省道S353线龙门至水贝段改建工程</v>
          </cell>
          <cell r="E55" t="str">
            <v>省道S353线龙门县龙门至水贝段</v>
          </cell>
          <cell r="F55" t="str">
            <v>新建</v>
          </cell>
          <cell r="G55" t="str">
            <v>否</v>
          </cell>
          <cell r="H55" t="str">
            <v>省道</v>
          </cell>
          <cell r="I55" t="str">
            <v>二、三级</v>
          </cell>
        </row>
        <row r="55">
          <cell r="L55">
            <v>4.881</v>
          </cell>
          <cell r="M55">
            <v>4.881</v>
          </cell>
        </row>
        <row r="55">
          <cell r="Q55" t="str">
            <v>中桥53.0m/1座，路基宽度：29.5m</v>
          </cell>
        </row>
        <row r="55">
          <cell r="S55">
            <v>1563.5</v>
          </cell>
          <cell r="T55">
            <v>0.053</v>
          </cell>
          <cell r="U55">
            <v>2020</v>
          </cell>
          <cell r="V55">
            <v>2021</v>
          </cell>
          <cell r="W55">
            <v>37633</v>
          </cell>
        </row>
        <row r="55">
          <cell r="Z55">
            <v>2906</v>
          </cell>
        </row>
        <row r="55">
          <cell r="AB55">
            <v>0.0772194616427072</v>
          </cell>
          <cell r="AC55">
            <v>0</v>
          </cell>
        </row>
        <row r="55">
          <cell r="AO55">
            <v>0</v>
          </cell>
          <cell r="AP55">
            <v>0</v>
          </cell>
        </row>
        <row r="55">
          <cell r="AR55">
            <v>2906</v>
          </cell>
        </row>
        <row r="56">
          <cell r="D56" t="str">
            <v>省道S244线龙门县城至平陵段改建工程</v>
          </cell>
          <cell r="E56" t="str">
            <v>国道G220线龙门县城至平陵段</v>
          </cell>
          <cell r="F56" t="str">
            <v>新（改）建</v>
          </cell>
          <cell r="G56" t="str">
            <v>否</v>
          </cell>
          <cell r="H56" t="str">
            <v>省道</v>
          </cell>
          <cell r="I56" t="str">
            <v>二级</v>
          </cell>
        </row>
        <row r="56">
          <cell r="L56">
            <v>7.16</v>
          </cell>
          <cell r="M56">
            <v>7.16</v>
          </cell>
        </row>
        <row r="56">
          <cell r="Q56" t="str">
            <v>一期中桥132m，路基宽度：60m/62m；二期中桥44.04m，路基宽度：60m</v>
          </cell>
        </row>
        <row r="56">
          <cell r="S56">
            <v>10562.4</v>
          </cell>
          <cell r="T56">
            <v>0.17604</v>
          </cell>
          <cell r="U56">
            <v>2019</v>
          </cell>
          <cell r="V56">
            <v>2022</v>
          </cell>
          <cell r="W56">
            <v>73461</v>
          </cell>
        </row>
        <row r="56">
          <cell r="Z56">
            <v>5531</v>
          </cell>
        </row>
        <row r="56">
          <cell r="AB56">
            <v>0.0752916513524183</v>
          </cell>
          <cell r="AC56">
            <v>0</v>
          </cell>
        </row>
        <row r="56">
          <cell r="AO56">
            <v>0</v>
          </cell>
          <cell r="AP56">
            <v>0</v>
          </cell>
        </row>
        <row r="56">
          <cell r="AR56">
            <v>5531</v>
          </cell>
        </row>
        <row r="57">
          <cell r="D57" t="str">
            <v>省道S259线新来庄至学堂岭段改建工程</v>
          </cell>
          <cell r="E57" t="str">
            <v>省道S259线龙门县新来庄至学堂岭段</v>
          </cell>
          <cell r="F57" t="str">
            <v>升级改造</v>
          </cell>
          <cell r="G57" t="str">
            <v>否</v>
          </cell>
          <cell r="H57" t="str">
            <v>省道</v>
          </cell>
          <cell r="I57" t="str">
            <v>三级</v>
          </cell>
        </row>
        <row r="57">
          <cell r="L57">
            <v>29.331</v>
          </cell>
        </row>
        <row r="57">
          <cell r="O57">
            <v>29.331</v>
          </cell>
        </row>
        <row r="57">
          <cell r="U57">
            <v>2021</v>
          </cell>
          <cell r="V57">
            <v>2022</v>
          </cell>
          <cell r="W57">
            <v>14036.5084</v>
          </cell>
          <cell r="X57">
            <v>8800.20672</v>
          </cell>
        </row>
        <row r="57">
          <cell r="Z57">
            <v>2429</v>
          </cell>
        </row>
        <row r="57">
          <cell r="AB57">
            <v>0.8</v>
          </cell>
          <cell r="AC57">
            <v>6803</v>
          </cell>
        </row>
        <row r="57">
          <cell r="AJ57">
            <v>6803</v>
          </cell>
        </row>
        <row r="57">
          <cell r="AO57">
            <v>0</v>
          </cell>
          <cell r="AP57">
            <v>0</v>
          </cell>
        </row>
        <row r="57">
          <cell r="AR57">
            <v>2429</v>
          </cell>
        </row>
        <row r="58">
          <cell r="D58" t="str">
            <v>国道G355线龙门油田至永汉段改建工程</v>
          </cell>
          <cell r="E58" t="str">
            <v>国道G355线龙门县油田至永汉段</v>
          </cell>
          <cell r="F58" t="str">
            <v>升级改造</v>
          </cell>
          <cell r="G58" t="str">
            <v>否</v>
          </cell>
          <cell r="H58" t="str">
            <v>国道</v>
          </cell>
          <cell r="I58" t="str">
            <v>二级</v>
          </cell>
          <cell r="J58">
            <v>953.078</v>
          </cell>
          <cell r="K58">
            <v>964.758</v>
          </cell>
          <cell r="L58">
            <v>11.68</v>
          </cell>
          <cell r="M58">
            <v>11.68</v>
          </cell>
        </row>
        <row r="58">
          <cell r="W58">
            <v>36000</v>
          </cell>
          <cell r="X58">
            <v>14016</v>
          </cell>
          <cell r="Y58" t="str">
            <v>交规划函〔2023〕119</v>
          </cell>
          <cell r="Z58">
            <v>11441</v>
          </cell>
        </row>
        <row r="58">
          <cell r="AB58">
            <v>0.707138888888889</v>
          </cell>
          <cell r="AC58">
            <v>14016</v>
          </cell>
        </row>
        <row r="58">
          <cell r="AL58">
            <v>3000</v>
          </cell>
          <cell r="AM58">
            <v>4500</v>
          </cell>
          <cell r="AN58">
            <v>6516</v>
          </cell>
          <cell r="AO58">
            <v>0</v>
          </cell>
          <cell r="AP58">
            <v>0</v>
          </cell>
        </row>
        <row r="58">
          <cell r="AR58">
            <v>4000</v>
          </cell>
        </row>
        <row r="59">
          <cell r="D59" t="str">
            <v>省道S387线K44+540～K49+665段路面改造工程</v>
          </cell>
        </row>
        <row r="59">
          <cell r="F59" t="str">
            <v>路面改造</v>
          </cell>
          <cell r="G59" t="str">
            <v>/</v>
          </cell>
          <cell r="H59" t="str">
            <v>省道</v>
          </cell>
        </row>
        <row r="59">
          <cell r="L59">
            <v>5.125</v>
          </cell>
          <cell r="M59">
            <v>1.608</v>
          </cell>
        </row>
        <row r="59">
          <cell r="P59">
            <v>3.517</v>
          </cell>
        </row>
        <row r="59">
          <cell r="W59">
            <v>1108</v>
          </cell>
        </row>
        <row r="59">
          <cell r="Z59">
            <v>997</v>
          </cell>
        </row>
        <row r="59">
          <cell r="AB59">
            <v>0.899819494584838</v>
          </cell>
          <cell r="AC59">
            <v>0</v>
          </cell>
        </row>
        <row r="59">
          <cell r="AO59">
            <v>0</v>
          </cell>
          <cell r="AP59">
            <v>0</v>
          </cell>
        </row>
        <row r="59">
          <cell r="AR59">
            <v>997</v>
          </cell>
        </row>
        <row r="60">
          <cell r="D60" t="str">
            <v>省道S387线（喜来登路口至凤池岛）路面改造工程</v>
          </cell>
          <cell r="E60" t="str">
            <v>省道S387线惠东段（广东滨海旅游公路惠东段）</v>
          </cell>
          <cell r="F60" t="str">
            <v>路面改造</v>
          </cell>
          <cell r="G60" t="str">
            <v>/</v>
          </cell>
          <cell r="H60" t="str">
            <v>省道</v>
          </cell>
        </row>
        <row r="60">
          <cell r="J60" t="str">
            <v>K90+224</v>
          </cell>
          <cell r="K60" t="str">
            <v>K96+724</v>
          </cell>
          <cell r="L60">
            <v>5.356</v>
          </cell>
        </row>
        <row r="60">
          <cell r="N60">
            <v>5.356</v>
          </cell>
        </row>
        <row r="60">
          <cell r="U60">
            <v>2023</v>
          </cell>
        </row>
        <row r="60">
          <cell r="W60">
            <v>4041.8407</v>
          </cell>
        </row>
        <row r="60">
          <cell r="Z60">
            <v>1821</v>
          </cell>
          <cell r="AA60" t="str">
            <v>粤交规〔2023〕144 号</v>
          </cell>
          <cell r="AB60">
            <v>0.450537300987642</v>
          </cell>
          <cell r="AC60">
            <v>0</v>
          </cell>
        </row>
        <row r="60">
          <cell r="AO60">
            <v>0</v>
          </cell>
          <cell r="AP60">
            <v>0</v>
          </cell>
        </row>
        <row r="60">
          <cell r="AR60">
            <v>1821</v>
          </cell>
        </row>
        <row r="61">
          <cell r="D61" t="str">
            <v>国道G236线惠东紫金交界至高潭公梅段改扩建工程</v>
          </cell>
          <cell r="E61" t="str">
            <v>国道G236线惠东县紫金交界至高潭公梅段 </v>
          </cell>
          <cell r="F61" t="str">
            <v>升级改造</v>
          </cell>
          <cell r="G61" t="str">
            <v>是</v>
          </cell>
          <cell r="H61" t="str">
            <v>国道</v>
          </cell>
          <cell r="I61" t="str">
            <v>四级</v>
          </cell>
          <cell r="J61">
            <v>1236.2</v>
          </cell>
          <cell r="K61">
            <v>1246.651</v>
          </cell>
          <cell r="L61">
            <v>10.451</v>
          </cell>
        </row>
        <row r="61">
          <cell r="O61">
            <v>10.451</v>
          </cell>
        </row>
        <row r="61">
          <cell r="Q61" t="str">
            <v>大桥1300m，中桥75m，路基宽度12m</v>
          </cell>
        </row>
        <row r="61">
          <cell r="U61">
            <v>2020</v>
          </cell>
          <cell r="V61">
            <v>2023</v>
          </cell>
          <cell r="W61">
            <v>36600</v>
          </cell>
          <cell r="X61">
            <v>11287</v>
          </cell>
          <cell r="Y61" t="str">
            <v>交规划函〔2024〕136</v>
          </cell>
          <cell r="Z61">
            <v>11626</v>
          </cell>
          <cell r="AA61" t="str">
            <v>粤交规〔2023〕144 号</v>
          </cell>
          <cell r="AB61">
            <v>0.62603825136612</v>
          </cell>
          <cell r="AC61">
            <v>11287</v>
          </cell>
        </row>
        <row r="61">
          <cell r="AO61">
            <v>11287</v>
          </cell>
          <cell r="AP61">
            <v>0</v>
          </cell>
        </row>
        <row r="61">
          <cell r="AR61">
            <v>11626</v>
          </cell>
        </row>
        <row r="62">
          <cell r="D62" t="str">
            <v>省道S380线龙门麻榨至龙门迳段改建工程</v>
          </cell>
          <cell r="E62" t="str">
            <v>省道S380线龙门县麻榨至龙门迳段改线工程</v>
          </cell>
          <cell r="F62" t="str">
            <v>新（改）建</v>
          </cell>
        </row>
        <row r="62">
          <cell r="H62" t="str">
            <v>省道</v>
          </cell>
          <cell r="I62" t="str">
            <v>K1+168</v>
          </cell>
          <cell r="J62" t="str">
            <v>K6+923</v>
          </cell>
          <cell r="K62" t="str">
            <v>三-四级</v>
          </cell>
          <cell r="L62">
            <v>5.755</v>
          </cell>
        </row>
        <row r="62">
          <cell r="O62">
            <v>5.755</v>
          </cell>
        </row>
        <row r="62">
          <cell r="U62">
            <v>2024</v>
          </cell>
          <cell r="V62">
            <v>2025</v>
          </cell>
          <cell r="W62">
            <v>4667</v>
          </cell>
        </row>
        <row r="62">
          <cell r="Z62">
            <v>2878</v>
          </cell>
          <cell r="AA62" t="str">
            <v>粤交规〔2024〕84 号</v>
          </cell>
          <cell r="AB62">
            <v>0.616670237840154</v>
          </cell>
          <cell r="AC62">
            <v>0</v>
          </cell>
        </row>
        <row r="62">
          <cell r="AO62">
            <v>0</v>
          </cell>
          <cell r="AP62">
            <v>0</v>
          </cell>
        </row>
        <row r="62">
          <cell r="AR62">
            <v>2878</v>
          </cell>
        </row>
        <row r="63">
          <cell r="D63" t="str">
            <v>省道S254塘下至湖镇段改建工程</v>
          </cell>
        </row>
        <row r="63">
          <cell r="F63" t="str">
            <v>新（改）建</v>
          </cell>
        </row>
        <row r="63">
          <cell r="H63" t="str">
            <v>省道</v>
          </cell>
        </row>
        <row r="63">
          <cell r="L63">
            <v>25.381</v>
          </cell>
        </row>
        <row r="63">
          <cell r="O63">
            <v>25.381</v>
          </cell>
        </row>
        <row r="63">
          <cell r="Q63">
            <v>2024</v>
          </cell>
          <cell r="R63">
            <v>2025</v>
          </cell>
        </row>
        <row r="63">
          <cell r="U63">
            <v>2024</v>
          </cell>
          <cell r="V63">
            <v>2025</v>
          </cell>
          <cell r="W63">
            <v>71067</v>
          </cell>
        </row>
        <row r="63">
          <cell r="Z63">
            <v>11421</v>
          </cell>
        </row>
        <row r="63">
          <cell r="AB63">
            <v>0.160707501371945</v>
          </cell>
          <cell r="AC63">
            <v>0</v>
          </cell>
        </row>
        <row r="63">
          <cell r="AO63">
            <v>0</v>
          </cell>
          <cell r="AP63">
            <v>0</v>
          </cell>
        </row>
        <row r="63">
          <cell r="AR63">
            <v>2000</v>
          </cell>
        </row>
        <row r="64">
          <cell r="D64" t="str">
            <v>省道S254线永汉至麻榨莲塘段改建工程</v>
          </cell>
        </row>
        <row r="64">
          <cell r="F64" t="str">
            <v>升级改造</v>
          </cell>
          <cell r="G64" t="str">
            <v>否</v>
          </cell>
          <cell r="H64" t="str">
            <v>省道</v>
          </cell>
        </row>
        <row r="64">
          <cell r="L64">
            <v>29.779</v>
          </cell>
        </row>
        <row r="64">
          <cell r="N64">
            <v>29.779</v>
          </cell>
        </row>
        <row r="64">
          <cell r="Q64">
            <v>2024</v>
          </cell>
          <cell r="R64">
            <v>2025</v>
          </cell>
        </row>
        <row r="64">
          <cell r="U64">
            <v>2024</v>
          </cell>
          <cell r="V64">
            <v>2025</v>
          </cell>
          <cell r="W64">
            <v>80471</v>
          </cell>
        </row>
        <row r="64">
          <cell r="Z64">
            <v>13401</v>
          </cell>
        </row>
        <row r="64">
          <cell r="AB64">
            <v>0.166532042599197</v>
          </cell>
          <cell r="AC64">
            <v>0</v>
          </cell>
        </row>
        <row r="64">
          <cell r="AO64">
            <v>0</v>
          </cell>
          <cell r="AP64">
            <v>0</v>
          </cell>
        </row>
        <row r="64">
          <cell r="AR64">
            <v>2500</v>
          </cell>
        </row>
        <row r="65">
          <cell r="D65" t="str">
            <v>国道G324线博罗青塘至增城交界段改扩建工程</v>
          </cell>
        </row>
        <row r="65">
          <cell r="F65" t="str">
            <v>新（改）建</v>
          </cell>
          <cell r="G65" t="str">
            <v>国道</v>
          </cell>
          <cell r="H65" t="str">
            <v>国道</v>
          </cell>
        </row>
        <row r="65">
          <cell r="L65">
            <v>19.9</v>
          </cell>
        </row>
        <row r="65">
          <cell r="N65">
            <v>19.9</v>
          </cell>
        </row>
        <row r="65">
          <cell r="U65">
            <v>2024</v>
          </cell>
          <cell r="V65">
            <v>2026</v>
          </cell>
          <cell r="W65">
            <v>128955.68</v>
          </cell>
          <cell r="X65">
            <v>28022</v>
          </cell>
        </row>
        <row r="65">
          <cell r="AB65">
            <v>0.217299462885233</v>
          </cell>
          <cell r="AC65">
            <v>5604</v>
          </cell>
        </row>
        <row r="65">
          <cell r="AP65">
            <v>5604</v>
          </cell>
        </row>
        <row r="65">
          <cell r="AR65">
            <v>0</v>
          </cell>
        </row>
        <row r="66">
          <cell r="D66" t="str">
            <v>省道S386线大同市至福安桥段</v>
          </cell>
        </row>
        <row r="66">
          <cell r="F66" t="str">
            <v>路面改造</v>
          </cell>
          <cell r="G66" t="str">
            <v>/</v>
          </cell>
          <cell r="H66" t="str">
            <v>省道</v>
          </cell>
        </row>
        <row r="66">
          <cell r="L66">
            <v>7.181</v>
          </cell>
        </row>
        <row r="66">
          <cell r="P66">
            <v>7.181</v>
          </cell>
        </row>
        <row r="66">
          <cell r="W66">
            <v>1396</v>
          </cell>
        </row>
        <row r="66">
          <cell r="Z66">
            <v>1039</v>
          </cell>
        </row>
        <row r="66">
          <cell r="AB66">
            <v>0.744269340974212</v>
          </cell>
          <cell r="AC66">
            <v>0</v>
          </cell>
        </row>
        <row r="66">
          <cell r="AO66">
            <v>0</v>
          </cell>
          <cell r="AP66">
            <v>0</v>
          </cell>
        </row>
        <row r="66">
          <cell r="AR66">
            <v>1039</v>
          </cell>
        </row>
        <row r="67">
          <cell r="D67" t="str">
            <v>省道S386线横陂至大槐段（K138+424~K151+654）改扩建工程</v>
          </cell>
          <cell r="E67" t="str">
            <v>省道S386线恩平市横陂至大槐段  </v>
          </cell>
          <cell r="F67" t="str">
            <v>升级改造</v>
          </cell>
          <cell r="G67" t="str">
            <v>是</v>
          </cell>
          <cell r="H67" t="str">
            <v>省道</v>
          </cell>
          <cell r="I67" t="str">
            <v>四级、等外</v>
          </cell>
          <cell r="J67" t="str">
            <v>K138+424</v>
          </cell>
          <cell r="K67" t="str">
            <v>K151+654</v>
          </cell>
          <cell r="L67">
            <v>12.874</v>
          </cell>
        </row>
        <row r="67">
          <cell r="O67">
            <v>12.874</v>
          </cell>
        </row>
        <row r="67">
          <cell r="U67">
            <v>2022</v>
          </cell>
          <cell r="V67">
            <v>2024</v>
          </cell>
          <cell r="W67">
            <v>14719</v>
          </cell>
          <cell r="X67">
            <v>3862.2</v>
          </cell>
        </row>
        <row r="67">
          <cell r="Z67">
            <v>5793</v>
          </cell>
          <cell r="AA67" t="str">
            <v>粤交规〔2023〕144 号</v>
          </cell>
          <cell r="AB67">
            <v>0.655968476119302</v>
          </cell>
          <cell r="AC67">
            <v>3862</v>
          </cell>
        </row>
        <row r="67">
          <cell r="AJ67">
            <v>3862</v>
          </cell>
        </row>
        <row r="67">
          <cell r="AO67">
            <v>0</v>
          </cell>
          <cell r="AP67">
            <v>0</v>
          </cell>
        </row>
        <row r="67">
          <cell r="AR67">
            <v>5793</v>
          </cell>
        </row>
        <row r="68">
          <cell r="D68" t="str">
            <v>省道S276云北线恩平禄平村至锦绣嘉园段改扩建工程</v>
          </cell>
          <cell r="E68" t="str">
            <v>省道S276线恩平市云北线禄平村至锦绣嘉园段</v>
          </cell>
          <cell r="F68" t="str">
            <v>新（改）建</v>
          </cell>
          <cell r="G68" t="str">
            <v>否</v>
          </cell>
          <cell r="H68" t="str">
            <v>省道</v>
          </cell>
          <cell r="I68" t="str">
            <v>二级</v>
          </cell>
        </row>
        <row r="68">
          <cell r="L68">
            <v>5.701</v>
          </cell>
        </row>
        <row r="68">
          <cell r="N68">
            <v>5.701</v>
          </cell>
        </row>
        <row r="68">
          <cell r="U68">
            <v>2021</v>
          </cell>
          <cell r="V68">
            <v>2022</v>
          </cell>
          <cell r="W68">
            <v>7096</v>
          </cell>
        </row>
        <row r="68">
          <cell r="Z68">
            <v>2565</v>
          </cell>
        </row>
        <row r="68">
          <cell r="AB68">
            <v>0.361471251409245</v>
          </cell>
          <cell r="AC68">
            <v>0</v>
          </cell>
        </row>
        <row r="68">
          <cell r="AO68">
            <v>0</v>
          </cell>
          <cell r="AP68">
            <v>0</v>
          </cell>
        </row>
        <row r="68">
          <cell r="AR68">
            <v>2565</v>
          </cell>
        </row>
        <row r="69">
          <cell r="D69" t="str">
            <v>国道G240线新会会城至牛湾段改建工程</v>
          </cell>
          <cell r="E69" t="str">
            <v>国道G240线新会区会城至牛湾段</v>
          </cell>
          <cell r="F69" t="str">
            <v>新建</v>
          </cell>
          <cell r="G69" t="str">
            <v>否</v>
          </cell>
          <cell r="H69" t="str">
            <v>国道</v>
          </cell>
          <cell r="I69" t="str">
            <v>一级</v>
          </cell>
        </row>
        <row r="69">
          <cell r="L69">
            <v>37.04</v>
          </cell>
          <cell r="M69">
            <v>37.04</v>
          </cell>
        </row>
        <row r="69">
          <cell r="W69">
            <v>386213</v>
          </cell>
          <cell r="X69">
            <v>96102</v>
          </cell>
        </row>
        <row r="69">
          <cell r="Z69">
            <v>33949</v>
          </cell>
        </row>
        <row r="69">
          <cell r="AB69">
            <v>0.336733874830728</v>
          </cell>
          <cell r="AC69">
            <v>48000</v>
          </cell>
        </row>
        <row r="69">
          <cell r="AO69">
            <v>48000</v>
          </cell>
          <cell r="AP69">
            <v>0</v>
          </cell>
        </row>
        <row r="69">
          <cell r="AR69">
            <v>22827</v>
          </cell>
        </row>
        <row r="70">
          <cell r="D70" t="str">
            <v>省道S275王府洲至独湾码头段改建工程</v>
          </cell>
          <cell r="E70" t="str">
            <v>省道S275线台山市东湾至王府洲段</v>
          </cell>
          <cell r="F70" t="str">
            <v>升级改造</v>
          </cell>
          <cell r="G70" t="str">
            <v>否</v>
          </cell>
          <cell r="H70" t="str">
            <v>省道</v>
          </cell>
          <cell r="I70" t="str">
            <v>三、四级</v>
          </cell>
        </row>
        <row r="70">
          <cell r="L70">
            <v>11.72</v>
          </cell>
        </row>
        <row r="70">
          <cell r="O70">
            <v>11.72</v>
          </cell>
        </row>
        <row r="70">
          <cell r="U70">
            <v>2018</v>
          </cell>
          <cell r="V70">
            <v>2022</v>
          </cell>
        </row>
        <row r="70">
          <cell r="Z70">
            <v>5292</v>
          </cell>
        </row>
        <row r="70">
          <cell r="AB70" t="e">
            <v>#DIV/0!</v>
          </cell>
          <cell r="AC70">
            <v>3548</v>
          </cell>
        </row>
        <row r="70">
          <cell r="AJ70">
            <v>3548</v>
          </cell>
        </row>
        <row r="70">
          <cell r="AO70">
            <v>0</v>
          </cell>
          <cell r="AP70">
            <v>0</v>
          </cell>
        </row>
        <row r="70">
          <cell r="AR70">
            <v>2095</v>
          </cell>
        </row>
        <row r="71">
          <cell r="D71" t="str">
            <v>省道S275东湾至王府洲段改建工程</v>
          </cell>
          <cell r="E71" t="str">
            <v>省道S275线台山市东湾至王府洲段  </v>
          </cell>
          <cell r="F71" t="str">
            <v>升级改造</v>
          </cell>
          <cell r="G71" t="str">
            <v>是</v>
          </cell>
          <cell r="H71" t="str">
            <v>省道</v>
          </cell>
          <cell r="I71" t="str">
            <v>四级</v>
          </cell>
        </row>
        <row r="71">
          <cell r="L71">
            <v>3.72</v>
          </cell>
        </row>
        <row r="71">
          <cell r="P71">
            <v>3.72</v>
          </cell>
        </row>
        <row r="71">
          <cell r="U71">
            <v>2020</v>
          </cell>
          <cell r="V71">
            <v>2022</v>
          </cell>
          <cell r="W71">
            <v>3929</v>
          </cell>
          <cell r="X71">
            <v>743</v>
          </cell>
        </row>
        <row r="71">
          <cell r="Z71">
            <v>1674</v>
          </cell>
        </row>
        <row r="71">
          <cell r="AB71">
            <v>0.615169254263171</v>
          </cell>
          <cell r="AC71">
            <v>743</v>
          </cell>
        </row>
        <row r="71">
          <cell r="AJ71">
            <v>743</v>
          </cell>
        </row>
        <row r="71">
          <cell r="AO71">
            <v>0</v>
          </cell>
          <cell r="AP71">
            <v>0</v>
          </cell>
        </row>
        <row r="71">
          <cell r="AR71">
            <v>1674</v>
          </cell>
        </row>
        <row r="72">
          <cell r="D72" t="str">
            <v>国道G240线台山大江至那金段改扩建工程</v>
          </cell>
          <cell r="E72" t="str">
            <v>国道G240线台山市大江至那金段</v>
          </cell>
          <cell r="F72" t="str">
            <v>改扩建</v>
          </cell>
          <cell r="G72" t="str">
            <v>否</v>
          </cell>
          <cell r="H72" t="str">
            <v>国道</v>
          </cell>
          <cell r="I72" t="str">
            <v>二级</v>
          </cell>
          <cell r="J72">
            <v>497.512</v>
          </cell>
          <cell r="K72">
            <v>531.064</v>
          </cell>
          <cell r="L72">
            <v>33.551</v>
          </cell>
          <cell r="M72">
            <v>33.551</v>
          </cell>
        </row>
        <row r="72">
          <cell r="Q72" t="str">
            <v>特大桥1068m/1座，大桥261m/2座，中桥178m/3座；大桥1189m/14座，中桥182m/3座，</v>
          </cell>
          <cell r="R72">
            <v>83758.5</v>
          </cell>
          <cell r="S72">
            <v>11969</v>
          </cell>
          <cell r="T72">
            <v>2.878</v>
          </cell>
          <cell r="U72">
            <v>2021</v>
          </cell>
          <cell r="V72">
            <v>2024</v>
          </cell>
          <cell r="W72">
            <v>219136.77</v>
          </cell>
          <cell r="X72">
            <v>60203</v>
          </cell>
          <cell r="Y72" t="str">
            <v>交规划函〔2021〕562 </v>
          </cell>
          <cell r="Z72">
            <v>45035.69</v>
          </cell>
        </row>
        <row r="72">
          <cell r="AB72">
            <v>0.480242042446824</v>
          </cell>
          <cell r="AC72">
            <v>60203</v>
          </cell>
        </row>
        <row r="72">
          <cell r="AH72">
            <v>20000</v>
          </cell>
        </row>
        <row r="72">
          <cell r="AK72">
            <v>28162</v>
          </cell>
        </row>
        <row r="72">
          <cell r="AM72">
            <v>3000</v>
          </cell>
          <cell r="AN72">
            <v>9041</v>
          </cell>
          <cell r="AO72">
            <v>0</v>
          </cell>
          <cell r="AP72">
            <v>0</v>
          </cell>
        </row>
        <row r="72">
          <cell r="AR72">
            <v>45036</v>
          </cell>
        </row>
        <row r="73">
          <cell r="D73" t="str">
            <v>省道S386斗山那洲至端芬段改扩建工程</v>
          </cell>
          <cell r="E73" t="str">
            <v>省道S386线台山市斗山那洲至端芬段  </v>
          </cell>
          <cell r="F73" t="str">
            <v>升级改造</v>
          </cell>
          <cell r="G73" t="str">
            <v>否</v>
          </cell>
          <cell r="H73" t="str">
            <v>省道</v>
          </cell>
          <cell r="I73" t="str">
            <v>三级</v>
          </cell>
        </row>
        <row r="73">
          <cell r="L73">
            <v>5.547</v>
          </cell>
        </row>
        <row r="73">
          <cell r="O73">
            <v>5.547</v>
          </cell>
        </row>
        <row r="73">
          <cell r="U73">
            <v>2022</v>
          </cell>
          <cell r="V73">
            <v>2023</v>
          </cell>
          <cell r="W73">
            <v>10229</v>
          </cell>
          <cell r="X73">
            <v>1664.1</v>
          </cell>
        </row>
        <row r="73">
          <cell r="Z73">
            <v>2496</v>
          </cell>
        </row>
        <row r="73">
          <cell r="AB73">
            <v>0.406696646788542</v>
          </cell>
          <cell r="AC73">
            <v>1664</v>
          </cell>
        </row>
        <row r="73">
          <cell r="AJ73">
            <v>1664</v>
          </cell>
        </row>
        <row r="73">
          <cell r="AO73">
            <v>0</v>
          </cell>
          <cell r="AP73">
            <v>0</v>
          </cell>
        </row>
        <row r="73">
          <cell r="AR73">
            <v>2496</v>
          </cell>
        </row>
        <row r="74">
          <cell r="D74" t="str">
            <v>国道G325线鹤山址山至开平塘口段改建工程</v>
          </cell>
          <cell r="E74" t="str">
            <v>国道G325线鹤山址山至开平塘口段</v>
          </cell>
          <cell r="F74" t="str">
            <v>新（改）建</v>
          </cell>
          <cell r="G74" t="str">
            <v>否</v>
          </cell>
          <cell r="H74" t="str">
            <v>国道</v>
          </cell>
          <cell r="I74" t="str">
            <v>一级</v>
          </cell>
        </row>
        <row r="74">
          <cell r="L74">
            <v>34.47</v>
          </cell>
          <cell r="M74">
            <v>34.47</v>
          </cell>
        </row>
        <row r="74">
          <cell r="Q74" t="str">
            <v>大桥5782.6m/16座，中桥714m/10座</v>
          </cell>
          <cell r="R74">
            <v>190825.8</v>
          </cell>
          <cell r="S74">
            <v>23562</v>
          </cell>
          <cell r="T74">
            <v>6.4966</v>
          </cell>
          <cell r="U74">
            <v>2020</v>
          </cell>
          <cell r="V74">
            <v>2024</v>
          </cell>
          <cell r="W74">
            <v>299000</v>
          </cell>
          <cell r="X74">
            <v>49000</v>
          </cell>
        </row>
        <row r="74">
          <cell r="Z74">
            <v>68602</v>
          </cell>
        </row>
        <row r="74">
          <cell r="AB74">
            <v>0.393317725752508</v>
          </cell>
          <cell r="AC74">
            <v>40000</v>
          </cell>
        </row>
        <row r="74">
          <cell r="AO74">
            <v>40000</v>
          </cell>
          <cell r="AP74">
            <v>0</v>
          </cell>
        </row>
        <row r="74">
          <cell r="AR74">
            <v>29895</v>
          </cell>
        </row>
        <row r="75">
          <cell r="D75" t="str">
            <v>省道S270线鹤城至杜阮段扩建工程（鹤城小官田村至共和宝丰新城段）</v>
          </cell>
          <cell r="E75" t="str">
            <v>省道S270线鹤山市鹤城至杜阮段（鹤城小官田村至共和宝丰新城段）</v>
          </cell>
          <cell r="F75" t="str">
            <v>新（改）建</v>
          </cell>
          <cell r="G75" t="str">
            <v>否</v>
          </cell>
          <cell r="H75" t="str">
            <v>省道</v>
          </cell>
          <cell r="I75" t="str">
            <v>一级</v>
          </cell>
          <cell r="J75">
            <v>33.58929</v>
          </cell>
          <cell r="K75">
            <v>41</v>
          </cell>
          <cell r="L75">
            <v>7.411</v>
          </cell>
          <cell r="M75">
            <v>7.411</v>
          </cell>
        </row>
        <row r="75">
          <cell r="Q75" t="str">
            <v>大桥（佛开高速跨线大桥）922.5m/1座，中桥30.6m/1座，路基宽27m（不计非机动车道和侧分带）</v>
          </cell>
          <cell r="R75">
            <v>24907.5</v>
          </cell>
          <cell r="S75">
            <v>826.2</v>
          </cell>
          <cell r="T75">
            <v>0.9531</v>
          </cell>
          <cell r="U75">
            <v>2022</v>
          </cell>
          <cell r="V75">
            <v>2024</v>
          </cell>
          <cell r="W75">
            <v>89846.96</v>
          </cell>
        </row>
        <row r="75">
          <cell r="Z75">
            <v>7732</v>
          </cell>
        </row>
        <row r="75">
          <cell r="AB75">
            <v>0.0860574470187973</v>
          </cell>
          <cell r="AC75">
            <v>0</v>
          </cell>
        </row>
        <row r="75">
          <cell r="AO75">
            <v>0</v>
          </cell>
          <cell r="AP75">
            <v>0</v>
          </cell>
        </row>
        <row r="75">
          <cell r="AR75">
            <v>7732</v>
          </cell>
        </row>
        <row r="76">
          <cell r="D76" t="str">
            <v>省道S272肇珠线龙口福迳至沙坪城区段（K63+867～K78+068）路面改造工程</v>
          </cell>
          <cell r="E76" t="str">
            <v>省道272线鹤山市肇珠线龙口福迳至沙坪城区段</v>
          </cell>
          <cell r="F76" t="str">
            <v>路面改造</v>
          </cell>
          <cell r="G76" t="str">
            <v>/</v>
          </cell>
          <cell r="H76" t="str">
            <v>省道</v>
          </cell>
        </row>
        <row r="76">
          <cell r="J76" t="str">
            <v>K63+867</v>
          </cell>
          <cell r="K76" t="str">
            <v>K78+068</v>
          </cell>
          <cell r="L76">
            <v>14.201</v>
          </cell>
          <cell r="M76">
            <v>14.201</v>
          </cell>
        </row>
        <row r="76">
          <cell r="U76">
            <v>2022</v>
          </cell>
          <cell r="V76">
            <v>2023</v>
          </cell>
          <cell r="W76">
            <v>10673.02</v>
          </cell>
        </row>
        <row r="76">
          <cell r="Z76">
            <v>5964</v>
          </cell>
          <cell r="AA76" t="str">
            <v>粤交规〔2023〕144 号</v>
          </cell>
          <cell r="AB76">
            <v>0.558792169414093</v>
          </cell>
          <cell r="AC76">
            <v>0</v>
          </cell>
        </row>
        <row r="76">
          <cell r="AO76">
            <v>0</v>
          </cell>
          <cell r="AP76">
            <v>0</v>
          </cell>
        </row>
        <row r="76">
          <cell r="AR76">
            <v>5964</v>
          </cell>
        </row>
        <row r="77">
          <cell r="D77" t="str">
            <v>国道G325线恩平圣堂至大槐段（K160+500-165+590,K171+000-187+430）路面改造工程</v>
          </cell>
          <cell r="E77" t="str">
            <v>国道G325线恩平市恒威集团至分界龙段  </v>
          </cell>
          <cell r="F77" t="str">
            <v>路面改造</v>
          </cell>
          <cell r="G77" t="str">
            <v>/</v>
          </cell>
          <cell r="H77" t="str">
            <v>国道</v>
          </cell>
        </row>
        <row r="77">
          <cell r="J77" t="str">
            <v>K160+500</v>
          </cell>
          <cell r="K77" t="str">
            <v>K187+430</v>
          </cell>
          <cell r="L77">
            <v>21.92</v>
          </cell>
          <cell r="M77">
            <v>21.92</v>
          </cell>
        </row>
        <row r="77">
          <cell r="U77">
            <v>2022</v>
          </cell>
          <cell r="V77">
            <v>2024</v>
          </cell>
          <cell r="W77">
            <v>24637</v>
          </cell>
        </row>
        <row r="77">
          <cell r="Z77">
            <v>10960</v>
          </cell>
          <cell r="AA77" t="str">
            <v>粤交规〔2023〕144 号</v>
          </cell>
          <cell r="AB77">
            <v>0.444859357876365</v>
          </cell>
          <cell r="AC77">
            <v>0</v>
          </cell>
        </row>
        <row r="77">
          <cell r="AO77">
            <v>0</v>
          </cell>
          <cell r="AP77">
            <v>0</v>
          </cell>
        </row>
        <row r="77">
          <cell r="AR77">
            <v>10960</v>
          </cell>
        </row>
        <row r="78">
          <cell r="D78" t="str">
            <v>省道S272肇珠线睦洲至南镇段（K133+900～k137+885)改建工程</v>
          </cell>
        </row>
        <row r="78">
          <cell r="F78" t="str">
            <v>新（改）建</v>
          </cell>
          <cell r="G78" t="str">
            <v>否</v>
          </cell>
          <cell r="H78" t="str">
            <v>省道</v>
          </cell>
        </row>
        <row r="78">
          <cell r="L78">
            <v>2.388</v>
          </cell>
          <cell r="M78">
            <v>2.388</v>
          </cell>
        </row>
        <row r="78">
          <cell r="U78">
            <v>2023</v>
          </cell>
          <cell r="V78">
            <v>2025</v>
          </cell>
          <cell r="W78">
            <v>36840.49</v>
          </cell>
        </row>
        <row r="78">
          <cell r="Z78">
            <v>2347</v>
          </cell>
        </row>
        <row r="78">
          <cell r="AB78">
            <v>0.0637070788146412</v>
          </cell>
          <cell r="AC78">
            <v>0</v>
          </cell>
        </row>
        <row r="78">
          <cell r="AO78">
            <v>0</v>
          </cell>
          <cell r="AP78">
            <v>0</v>
          </cell>
        </row>
        <row r="78">
          <cell r="AR78">
            <v>2347</v>
          </cell>
        </row>
        <row r="79">
          <cell r="D79" t="str">
            <v>国道G325线鹤山桃源至址山段改建工程</v>
          </cell>
        </row>
        <row r="79">
          <cell r="F79" t="str">
            <v>新（改）建</v>
          </cell>
          <cell r="G79" t="str">
            <v>国道</v>
          </cell>
          <cell r="H79" t="str">
            <v>国道</v>
          </cell>
        </row>
        <row r="79">
          <cell r="L79">
            <v>33.936</v>
          </cell>
          <cell r="M79">
            <v>33.936</v>
          </cell>
        </row>
        <row r="79">
          <cell r="U79">
            <v>2025</v>
          </cell>
          <cell r="V79">
            <v>2028</v>
          </cell>
          <cell r="W79">
            <v>314928</v>
          </cell>
          <cell r="X79">
            <v>78956</v>
          </cell>
        </row>
        <row r="79">
          <cell r="AB79">
            <v>0.250711273687954</v>
          </cell>
          <cell r="AC79">
            <v>15792</v>
          </cell>
        </row>
        <row r="79">
          <cell r="AP79">
            <v>15792</v>
          </cell>
        </row>
        <row r="79">
          <cell r="AR79">
            <v>0</v>
          </cell>
        </row>
        <row r="80">
          <cell r="D80" t="str">
            <v>省道237线普宁赤岗至麒麟姚厝围段改建工程</v>
          </cell>
          <cell r="E80" t="str">
            <v>省道237线普宁市赤岗至麒麟段</v>
          </cell>
          <cell r="F80" t="str">
            <v>改建</v>
          </cell>
          <cell r="G80" t="str">
            <v>否</v>
          </cell>
          <cell r="H80" t="str">
            <v>省道</v>
          </cell>
          <cell r="I80" t="str">
            <v>二级</v>
          </cell>
        </row>
        <row r="80">
          <cell r="L80">
            <v>23.887</v>
          </cell>
          <cell r="M80">
            <v>23.887</v>
          </cell>
        </row>
        <row r="80">
          <cell r="W80">
            <v>49957</v>
          </cell>
        </row>
        <row r="80">
          <cell r="Z80">
            <v>6688</v>
          </cell>
        </row>
        <row r="80">
          <cell r="AB80">
            <v>0.133875132614048</v>
          </cell>
          <cell r="AC80">
            <v>0</v>
          </cell>
        </row>
        <row r="80">
          <cell r="AO80">
            <v>0</v>
          </cell>
          <cell r="AP80">
            <v>0</v>
          </cell>
        </row>
        <row r="80">
          <cell r="AR80">
            <v>6688</v>
          </cell>
        </row>
        <row r="81">
          <cell r="D81" t="str">
            <v>国道G238线普宁益岭至惠来交界段改建工程</v>
          </cell>
          <cell r="E81" t="str">
            <v>国道G238线普宁市益岭至惠来交界段</v>
          </cell>
          <cell r="F81" t="str">
            <v>升级改造</v>
          </cell>
          <cell r="G81" t="str">
            <v>否</v>
          </cell>
          <cell r="H81" t="str">
            <v>国道</v>
          </cell>
          <cell r="I81" t="str">
            <v>二级</v>
          </cell>
          <cell r="J81">
            <v>930.84</v>
          </cell>
          <cell r="K81">
            <v>930.84</v>
          </cell>
          <cell r="L81">
            <v>11.113</v>
          </cell>
          <cell r="M81">
            <v>11.113</v>
          </cell>
        </row>
        <row r="81">
          <cell r="W81">
            <v>105562</v>
          </cell>
          <cell r="X81">
            <v>26671</v>
          </cell>
          <cell r="Y81" t="str">
            <v>交规划函〔2022〕185</v>
          </cell>
          <cell r="Z81">
            <v>32837</v>
          </cell>
          <cell r="AA81" t="str">
            <v>粤交规〔2023〕144 号</v>
          </cell>
          <cell r="AB81">
            <v>0.563725583069665</v>
          </cell>
          <cell r="AC81">
            <v>26671</v>
          </cell>
        </row>
        <row r="81">
          <cell r="AK81">
            <v>5334</v>
          </cell>
        </row>
        <row r="81">
          <cell r="AM81">
            <v>3000</v>
          </cell>
        </row>
        <row r="81">
          <cell r="AO81">
            <v>8000</v>
          </cell>
          <cell r="AP81">
            <v>10337</v>
          </cell>
        </row>
        <row r="81">
          <cell r="AR81">
            <v>19000</v>
          </cell>
        </row>
        <row r="82">
          <cell r="D82" t="str">
            <v>省道S337线（原县道X092崩东线）普宁高埔桥至老鹰咀段路面改造工程</v>
          </cell>
          <cell r="E82" t="str">
            <v>省道S337线普宁市高埔桥至老鹰咀段</v>
          </cell>
          <cell r="F82" t="str">
            <v>路面改造</v>
          </cell>
          <cell r="G82" t="str">
            <v>/</v>
          </cell>
          <cell r="H82" t="str">
            <v>省道</v>
          </cell>
        </row>
        <row r="82">
          <cell r="J82">
            <v>43.164</v>
          </cell>
          <cell r="K82">
            <v>75.735</v>
          </cell>
          <cell r="L82">
            <v>32.021</v>
          </cell>
        </row>
        <row r="82">
          <cell r="O82">
            <v>24.086</v>
          </cell>
          <cell r="P82">
            <v>7.935</v>
          </cell>
        </row>
        <row r="82">
          <cell r="U82">
            <v>2021</v>
          </cell>
          <cell r="V82">
            <v>2022</v>
          </cell>
          <cell r="W82">
            <v>9112.83</v>
          </cell>
        </row>
        <row r="82">
          <cell r="Z82">
            <v>7126.78</v>
          </cell>
        </row>
        <row r="82">
          <cell r="AB82">
            <v>0.782060018676964</v>
          </cell>
          <cell r="AC82">
            <v>0</v>
          </cell>
        </row>
        <row r="82">
          <cell r="AO82">
            <v>0</v>
          </cell>
          <cell r="AP82">
            <v>0</v>
          </cell>
        </row>
        <row r="82">
          <cell r="AR82">
            <v>7127</v>
          </cell>
        </row>
        <row r="83">
          <cell r="D83" t="str">
            <v>国道G238线惠来安澜桥至神泉段改建工程</v>
          </cell>
          <cell r="E83" t="str">
            <v>无</v>
          </cell>
          <cell r="F83" t="str">
            <v>新（改）建</v>
          </cell>
          <cell r="G83" t="str">
            <v>不确定</v>
          </cell>
          <cell r="H83" t="str">
            <v>国道</v>
          </cell>
        </row>
        <row r="83">
          <cell r="L83">
            <v>4.147</v>
          </cell>
          <cell r="M83">
            <v>4.147</v>
          </cell>
        </row>
        <row r="83">
          <cell r="W83">
            <v>9745</v>
          </cell>
        </row>
        <row r="83">
          <cell r="Z83">
            <v>5391</v>
          </cell>
        </row>
        <row r="83">
          <cell r="AB83">
            <v>0.553206772703951</v>
          </cell>
          <cell r="AC83">
            <v>0</v>
          </cell>
        </row>
        <row r="83">
          <cell r="AO83">
            <v>0</v>
          </cell>
          <cell r="AP83">
            <v>0</v>
          </cell>
        </row>
        <row r="83">
          <cell r="AR83">
            <v>0</v>
          </cell>
        </row>
        <row r="84">
          <cell r="D84" t="str">
            <v>国道G206线揭东区英花至缶灶段路面改造工程</v>
          </cell>
        </row>
        <row r="84">
          <cell r="F84" t="str">
            <v>路面改造</v>
          </cell>
          <cell r="G84" t="str">
            <v>/</v>
          </cell>
          <cell r="H84" t="str">
            <v>国道</v>
          </cell>
        </row>
        <row r="84">
          <cell r="L84">
            <v>12.227</v>
          </cell>
          <cell r="M84">
            <v>11.399</v>
          </cell>
        </row>
        <row r="84">
          <cell r="O84">
            <v>0.828</v>
          </cell>
        </row>
        <row r="84">
          <cell r="U84">
            <v>2022</v>
          </cell>
          <cell r="V84">
            <v>2024</v>
          </cell>
          <cell r="W84">
            <v>6376</v>
          </cell>
        </row>
        <row r="84">
          <cell r="Z84">
            <v>5738</v>
          </cell>
        </row>
        <row r="84">
          <cell r="AB84">
            <v>0.899937264742785</v>
          </cell>
          <cell r="AC84">
            <v>0</v>
          </cell>
        </row>
        <row r="84">
          <cell r="AO84">
            <v>0</v>
          </cell>
          <cell r="AP84">
            <v>0</v>
          </cell>
        </row>
        <row r="84">
          <cell r="AR84">
            <v>5738</v>
          </cell>
        </row>
        <row r="85">
          <cell r="D85" t="str">
            <v>国道G206线揭东区褚美至空港区小坑段路面改造工程</v>
          </cell>
        </row>
        <row r="85">
          <cell r="F85" t="str">
            <v>路面改造</v>
          </cell>
          <cell r="G85" t="str">
            <v>/</v>
          </cell>
          <cell r="H85" t="str">
            <v>国道</v>
          </cell>
        </row>
        <row r="85">
          <cell r="L85">
            <v>24.008</v>
          </cell>
          <cell r="M85">
            <v>24.008</v>
          </cell>
        </row>
        <row r="85">
          <cell r="W85">
            <v>15230</v>
          </cell>
        </row>
        <row r="85">
          <cell r="Z85">
            <v>12004</v>
          </cell>
        </row>
        <row r="85">
          <cell r="AB85">
            <v>0.788181221273802</v>
          </cell>
          <cell r="AC85">
            <v>0</v>
          </cell>
        </row>
        <row r="85">
          <cell r="AO85">
            <v>0</v>
          </cell>
          <cell r="AP85">
            <v>0</v>
          </cell>
        </row>
        <row r="85">
          <cell r="AR85">
            <v>12004</v>
          </cell>
        </row>
        <row r="86">
          <cell r="D86" t="str">
            <v>省道S239线揭西坪上至钱坑段路面改造工程</v>
          </cell>
        </row>
        <row r="86">
          <cell r="F86" t="str">
            <v>路面改造</v>
          </cell>
          <cell r="G86" t="str">
            <v>/</v>
          </cell>
          <cell r="H86" t="str">
            <v>省道</v>
          </cell>
        </row>
        <row r="86">
          <cell r="L86">
            <v>16.311</v>
          </cell>
        </row>
        <row r="86">
          <cell r="O86">
            <v>16.311</v>
          </cell>
        </row>
        <row r="86">
          <cell r="W86">
            <v>8527</v>
          </cell>
        </row>
        <row r="86">
          <cell r="Z86">
            <v>3262</v>
          </cell>
        </row>
        <row r="86">
          <cell r="AB86">
            <v>0.382549548493022</v>
          </cell>
          <cell r="AC86">
            <v>0</v>
          </cell>
        </row>
        <row r="86">
          <cell r="AO86">
            <v>0</v>
          </cell>
          <cell r="AP86">
            <v>0</v>
          </cell>
        </row>
        <row r="86">
          <cell r="AR86">
            <v>3262</v>
          </cell>
        </row>
        <row r="87">
          <cell r="D87" t="str">
            <v>国道G238线普宁交界至惠来惠城段改建工程</v>
          </cell>
          <cell r="E87" t="str">
            <v>国道G238线惠来县普宁交界至惠城段</v>
          </cell>
          <cell r="F87" t="str">
            <v>新（改）建</v>
          </cell>
          <cell r="G87" t="str">
            <v>否</v>
          </cell>
          <cell r="H87" t="str">
            <v>国道</v>
          </cell>
          <cell r="I87" t="str">
            <v>二级</v>
          </cell>
        </row>
        <row r="87">
          <cell r="L87">
            <v>22.191</v>
          </cell>
          <cell r="M87">
            <v>22.191</v>
          </cell>
        </row>
        <row r="87">
          <cell r="Q87" t="str">
            <v>（特）大桥2736.5m,中桥111.2m，路基宽度25.5m</v>
          </cell>
          <cell r="R87">
            <v>69780.75</v>
          </cell>
          <cell r="S87">
            <v>2835.6</v>
          </cell>
          <cell r="T87">
            <v>2.8477</v>
          </cell>
          <cell r="U87">
            <v>2022</v>
          </cell>
          <cell r="V87">
            <v>2024</v>
          </cell>
          <cell r="W87">
            <v>96869.51</v>
          </cell>
          <cell r="X87">
            <v>29292</v>
          </cell>
          <cell r="Y87" t="str">
            <v>交规划函〔2022〕185</v>
          </cell>
          <cell r="Z87">
            <v>40986</v>
          </cell>
        </row>
        <row r="87">
          <cell r="AB87">
            <v>0.725491436882462</v>
          </cell>
          <cell r="AC87">
            <v>29292</v>
          </cell>
        </row>
        <row r="87">
          <cell r="AK87">
            <v>14646</v>
          </cell>
        </row>
        <row r="87">
          <cell r="AO87">
            <v>8000</v>
          </cell>
          <cell r="AP87">
            <v>6646</v>
          </cell>
        </row>
        <row r="87">
          <cell r="AR87">
            <v>32891</v>
          </cell>
        </row>
        <row r="88">
          <cell r="D88" t="str">
            <v>揭阳市G206线等国道路面改造工程</v>
          </cell>
        </row>
        <row r="88">
          <cell r="F88" t="str">
            <v>路面改造</v>
          </cell>
          <cell r="G88" t="str">
            <v>/</v>
          </cell>
          <cell r="H88" t="str">
            <v>国道</v>
          </cell>
        </row>
        <row r="88">
          <cell r="L88">
            <v>32.765</v>
          </cell>
          <cell r="M88">
            <v>1.756</v>
          </cell>
        </row>
        <row r="88">
          <cell r="O88">
            <v>31.009</v>
          </cell>
        </row>
        <row r="88">
          <cell r="W88">
            <v>15971</v>
          </cell>
        </row>
        <row r="88">
          <cell r="Z88">
            <v>8630</v>
          </cell>
        </row>
        <row r="88">
          <cell r="AB88">
            <v>0.540354392336109</v>
          </cell>
          <cell r="AC88">
            <v>0</v>
          </cell>
        </row>
        <row r="88">
          <cell r="AO88">
            <v>0</v>
          </cell>
          <cell r="AP88">
            <v>0</v>
          </cell>
        </row>
        <row r="88">
          <cell r="AR88">
            <v>8630</v>
          </cell>
        </row>
        <row r="89">
          <cell r="D89" t="str">
            <v>省道S505线祠堂村至砲台平交段改造工程</v>
          </cell>
          <cell r="E89" t="str">
            <v>无</v>
          </cell>
          <cell r="F89" t="str">
            <v>新（改）建</v>
          </cell>
          <cell r="G89" t="str">
            <v>不确定</v>
          </cell>
          <cell r="H89" t="str">
            <v>省道</v>
          </cell>
        </row>
        <row r="89">
          <cell r="J89">
            <v>2.97</v>
          </cell>
          <cell r="K89">
            <v>11.011</v>
          </cell>
          <cell r="L89">
            <v>7.802</v>
          </cell>
          <cell r="M89">
            <v>7.802</v>
          </cell>
        </row>
        <row r="89">
          <cell r="W89">
            <v>30954.8514</v>
          </cell>
        </row>
        <row r="89">
          <cell r="Z89">
            <v>1560</v>
          </cell>
        </row>
        <row r="89">
          <cell r="AB89">
            <v>0.0503959776721784</v>
          </cell>
          <cell r="AC89">
            <v>0</v>
          </cell>
        </row>
        <row r="89">
          <cell r="AO89">
            <v>0</v>
          </cell>
          <cell r="AP89">
            <v>0</v>
          </cell>
        </row>
        <row r="89">
          <cell r="AR89">
            <v>1560</v>
          </cell>
        </row>
        <row r="90">
          <cell r="D90" t="str">
            <v>省道S239线揭西钱坑至金和段路面改造工程</v>
          </cell>
        </row>
        <row r="90">
          <cell r="F90" t="str">
            <v>路面改造</v>
          </cell>
          <cell r="G90" t="str">
            <v>/</v>
          </cell>
          <cell r="H90" t="str">
            <v>省道</v>
          </cell>
        </row>
        <row r="90">
          <cell r="L90">
            <v>5.914</v>
          </cell>
        </row>
        <row r="90">
          <cell r="O90">
            <v>5.914</v>
          </cell>
        </row>
        <row r="90">
          <cell r="W90">
            <v>2258.64</v>
          </cell>
        </row>
        <row r="90">
          <cell r="Z90">
            <v>1183</v>
          </cell>
        </row>
        <row r="90">
          <cell r="AB90">
            <v>0.523766514362625</v>
          </cell>
          <cell r="AC90">
            <v>0</v>
          </cell>
        </row>
        <row r="90">
          <cell r="AO90">
            <v>0</v>
          </cell>
          <cell r="AP90">
            <v>0</v>
          </cell>
        </row>
        <row r="90">
          <cell r="AR90">
            <v>1183</v>
          </cell>
        </row>
        <row r="91">
          <cell r="D91" t="str">
            <v>国道G324线普宁池尾至惠来交界段路面改造工程</v>
          </cell>
          <cell r="E91" t="str">
            <v>无</v>
          </cell>
          <cell r="F91" t="str">
            <v>路面改造</v>
          </cell>
          <cell r="G91" t="str">
            <v>/</v>
          </cell>
          <cell r="H91" t="str">
            <v>国道</v>
          </cell>
        </row>
        <row r="91">
          <cell r="J91">
            <v>591.131</v>
          </cell>
          <cell r="K91">
            <v>613.906</v>
          </cell>
          <cell r="L91">
            <v>22.775</v>
          </cell>
          <cell r="M91">
            <v>22.775</v>
          </cell>
        </row>
        <row r="91">
          <cell r="U91">
            <v>2021</v>
          </cell>
        </row>
        <row r="91">
          <cell r="W91">
            <v>13772</v>
          </cell>
        </row>
        <row r="91">
          <cell r="Z91">
            <v>11388</v>
          </cell>
        </row>
        <row r="91">
          <cell r="AB91">
            <v>0.826895149578856</v>
          </cell>
          <cell r="AC91">
            <v>0</v>
          </cell>
        </row>
        <row r="91">
          <cell r="AO91">
            <v>0</v>
          </cell>
          <cell r="AP91">
            <v>0</v>
          </cell>
        </row>
        <row r="91">
          <cell r="AR91">
            <v>11388</v>
          </cell>
        </row>
        <row r="92">
          <cell r="D92" t="str">
            <v>省道S237线揭西灰寨至棉湖段改建工程</v>
          </cell>
          <cell r="E92" t="str">
            <v>省道S237线揭西县灰寨至棉湖段</v>
          </cell>
          <cell r="F92" t="str">
            <v>改建</v>
          </cell>
          <cell r="G92" t="str">
            <v>否</v>
          </cell>
          <cell r="H92" t="str">
            <v>省道</v>
          </cell>
          <cell r="I92" t="str">
            <v>二级</v>
          </cell>
          <cell r="J92" t="str">
            <v>K0+000</v>
          </cell>
          <cell r="K92" t="str">
            <v>K20+701</v>
          </cell>
          <cell r="L92">
            <v>20.701</v>
          </cell>
          <cell r="M92">
            <v>20.701</v>
          </cell>
        </row>
        <row r="92">
          <cell r="U92">
            <v>2022</v>
          </cell>
          <cell r="V92">
            <v>2024</v>
          </cell>
          <cell r="W92">
            <v>28281.72</v>
          </cell>
        </row>
        <row r="92">
          <cell r="Z92">
            <v>12421</v>
          </cell>
          <cell r="AA92" t="str">
            <v>粤交规〔2023〕144 号</v>
          </cell>
          <cell r="AB92">
            <v>0.439188281335081</v>
          </cell>
          <cell r="AC92">
            <v>0</v>
          </cell>
        </row>
        <row r="92">
          <cell r="AO92">
            <v>0</v>
          </cell>
          <cell r="AP92">
            <v>0</v>
          </cell>
        </row>
        <row r="92">
          <cell r="AR92">
            <v>9000</v>
          </cell>
        </row>
        <row r="93">
          <cell r="D93" t="str">
            <v>揭东区S255线（新亨-白塔段）路面改造提升工程</v>
          </cell>
          <cell r="E93" t="str">
            <v>省道S255线揭东区坪上至北良段（起点桩号：12.815，终点桩号：40.919，现状二、四级）；省道S255线揭阳产业园大良岗至广联小桥段（起点桩号：40.919，终点桩号：47.795）</v>
          </cell>
          <cell r="F93" t="str">
            <v>路面改造</v>
          </cell>
          <cell r="G93" t="str">
            <v>/</v>
          </cell>
          <cell r="H93" t="str">
            <v>省道</v>
          </cell>
          <cell r="I93" t="str">
            <v>二级</v>
          </cell>
          <cell r="J93">
            <v>38.95</v>
          </cell>
          <cell r="K93">
            <v>47.866</v>
          </cell>
          <cell r="L93">
            <v>8.916</v>
          </cell>
        </row>
        <row r="93">
          <cell r="O93">
            <v>8.916</v>
          </cell>
        </row>
        <row r="93">
          <cell r="U93">
            <v>2024</v>
          </cell>
          <cell r="V93">
            <v>2024</v>
          </cell>
          <cell r="W93">
            <v>3080.6316</v>
          </cell>
        </row>
        <row r="93">
          <cell r="Z93">
            <v>1962</v>
          </cell>
          <cell r="AA93" t="str">
            <v>粤交规〔2024〕84 号</v>
          </cell>
          <cell r="AB93">
            <v>0.636882384768111</v>
          </cell>
          <cell r="AC93">
            <v>0</v>
          </cell>
        </row>
        <row r="93">
          <cell r="AO93">
            <v>0</v>
          </cell>
          <cell r="AP93">
            <v>0</v>
          </cell>
        </row>
        <row r="93">
          <cell r="AR93">
            <v>1962</v>
          </cell>
        </row>
        <row r="94">
          <cell r="D94" t="str">
            <v>省道S239线揭西良田至县城段路面改造工程</v>
          </cell>
          <cell r="E94" t="str">
            <v>省道S239线揭西县良田至县城段</v>
          </cell>
          <cell r="F94" t="str">
            <v>路面改造</v>
          </cell>
          <cell r="G94" t="str">
            <v>/</v>
          </cell>
          <cell r="H94" t="str">
            <v>省道</v>
          </cell>
          <cell r="I94" t="str">
            <v>二级</v>
          </cell>
          <cell r="J94">
            <v>249.537</v>
          </cell>
          <cell r="K94">
            <v>269.669</v>
          </cell>
          <cell r="L94">
            <v>20.132</v>
          </cell>
        </row>
        <row r="94">
          <cell r="O94">
            <v>20.132</v>
          </cell>
        </row>
        <row r="94">
          <cell r="U94">
            <v>2023</v>
          </cell>
          <cell r="V94">
            <v>2024</v>
          </cell>
          <cell r="W94">
            <v>7269.72</v>
          </cell>
        </row>
        <row r="94">
          <cell r="Z94">
            <v>4630</v>
          </cell>
          <cell r="AA94" t="str">
            <v>粤交规〔2024〕84 号</v>
          </cell>
          <cell r="AB94">
            <v>0.636888353334104</v>
          </cell>
          <cell r="AC94">
            <v>0</v>
          </cell>
        </row>
        <row r="94">
          <cell r="AO94">
            <v>0</v>
          </cell>
          <cell r="AP94">
            <v>0</v>
          </cell>
        </row>
        <row r="94">
          <cell r="AR94">
            <v>4630</v>
          </cell>
        </row>
        <row r="95">
          <cell r="D95" t="str">
            <v>省道S234线榕城区榕华桥头至锣鼓石平交段路面改造工程</v>
          </cell>
          <cell r="E95" t="str">
            <v>省道S234线榕城区榕华桥头至锣鼓石平交段</v>
          </cell>
          <cell r="F95" t="str">
            <v>路面改造</v>
          </cell>
          <cell r="G95" t="str">
            <v>/</v>
          </cell>
          <cell r="H95" t="str">
            <v>省道</v>
          </cell>
          <cell r="I95" t="str">
            <v>一级</v>
          </cell>
          <cell r="J95">
            <v>33.719</v>
          </cell>
          <cell r="K95">
            <v>38.006</v>
          </cell>
          <cell r="L95">
            <v>4.287</v>
          </cell>
          <cell r="M95">
            <v>4.287</v>
          </cell>
        </row>
        <row r="95">
          <cell r="U95">
            <v>2023</v>
          </cell>
          <cell r="V95">
            <v>2024</v>
          </cell>
          <cell r="W95">
            <v>2914</v>
          </cell>
        </row>
        <row r="95">
          <cell r="Z95">
            <v>1843</v>
          </cell>
          <cell r="AA95" t="str">
            <v>粤交规〔2024〕84 号</v>
          </cell>
          <cell r="AB95">
            <v>0.632463967055594</v>
          </cell>
          <cell r="AC95">
            <v>0</v>
          </cell>
        </row>
        <row r="95">
          <cell r="AO95">
            <v>0</v>
          </cell>
          <cell r="AP95">
            <v>0</v>
          </cell>
        </row>
        <row r="95">
          <cell r="AR95">
            <v>1843</v>
          </cell>
        </row>
        <row r="96">
          <cell r="D96" t="str">
            <v>省道S505线揭阳市空港区机场路口至黄西村段路面改造工程</v>
          </cell>
          <cell r="E96" t="str">
            <v>省道S505线揭阳市空港区机场路口至黄西村段</v>
          </cell>
          <cell r="F96" t="str">
            <v>路面改造</v>
          </cell>
          <cell r="G96" t="str">
            <v>/</v>
          </cell>
          <cell r="H96" t="str">
            <v>省道</v>
          </cell>
          <cell r="I96" t="str">
            <v>一级</v>
          </cell>
          <cell r="J96">
            <v>13.591</v>
          </cell>
          <cell r="K96">
            <v>23.614</v>
          </cell>
          <cell r="L96">
            <v>10.045</v>
          </cell>
          <cell r="M96">
            <v>10.045</v>
          </cell>
        </row>
        <row r="96">
          <cell r="U96">
            <v>2023</v>
          </cell>
          <cell r="V96">
            <v>2024</v>
          </cell>
          <cell r="W96">
            <v>8727</v>
          </cell>
        </row>
        <row r="96">
          <cell r="Z96">
            <v>4319</v>
          </cell>
          <cell r="AA96" t="str">
            <v>粤交规〔2024〕84 号</v>
          </cell>
          <cell r="AB96">
            <v>0.49386960009167</v>
          </cell>
          <cell r="AC96">
            <v>0</v>
          </cell>
        </row>
        <row r="96">
          <cell r="AO96">
            <v>0</v>
          </cell>
          <cell r="AP96">
            <v>0</v>
          </cell>
        </row>
        <row r="96">
          <cell r="AR96">
            <v>4319</v>
          </cell>
        </row>
        <row r="97">
          <cell r="D97" t="str">
            <v>国道G206线揭阳新亨至地都段改建工程</v>
          </cell>
        </row>
        <row r="97">
          <cell r="F97" t="str">
            <v>新（改）建</v>
          </cell>
          <cell r="G97" t="str">
            <v>否</v>
          </cell>
          <cell r="H97" t="str">
            <v>国道</v>
          </cell>
        </row>
        <row r="97">
          <cell r="L97">
            <v>39.93</v>
          </cell>
          <cell r="M97">
            <v>39.93</v>
          </cell>
        </row>
        <row r="97">
          <cell r="U97">
            <v>2023</v>
          </cell>
          <cell r="V97">
            <v>2026</v>
          </cell>
          <cell r="W97">
            <v>370174</v>
          </cell>
          <cell r="X97">
            <v>86249</v>
          </cell>
        </row>
        <row r="97">
          <cell r="Z97">
            <v>72756.175</v>
          </cell>
        </row>
        <row r="97">
          <cell r="AC97">
            <v>35000</v>
          </cell>
        </row>
        <row r="97">
          <cell r="AO97">
            <v>15000</v>
          </cell>
          <cell r="AP97">
            <v>20000</v>
          </cell>
        </row>
        <row r="97">
          <cell r="AR97">
            <v>0</v>
          </cell>
        </row>
        <row r="98">
          <cell r="D98" t="str">
            <v>国道G228线惠来靖海月山至石化大道段改建工程</v>
          </cell>
        </row>
        <row r="98">
          <cell r="F98" t="str">
            <v>新（改）建</v>
          </cell>
          <cell r="G98" t="str">
            <v>否</v>
          </cell>
          <cell r="H98" t="str">
            <v>国道</v>
          </cell>
        </row>
        <row r="98">
          <cell r="L98">
            <v>39.295</v>
          </cell>
          <cell r="M98">
            <v>39.295</v>
          </cell>
        </row>
        <row r="98">
          <cell r="U98">
            <v>2024</v>
          </cell>
          <cell r="V98">
            <v>2027</v>
          </cell>
          <cell r="W98">
            <v>340400.32</v>
          </cell>
          <cell r="X98">
            <v>101612</v>
          </cell>
        </row>
        <row r="98">
          <cell r="AB98">
            <v>0.298507357454893</v>
          </cell>
          <cell r="AC98">
            <v>17826</v>
          </cell>
        </row>
        <row r="98">
          <cell r="AP98">
            <v>17826</v>
          </cell>
        </row>
        <row r="98">
          <cell r="AR98">
            <v>0</v>
          </cell>
        </row>
        <row r="99">
          <cell r="D99" t="str">
            <v>省道S281线信宜竹山至丁堡段</v>
          </cell>
          <cell r="E99" t="str">
            <v>无</v>
          </cell>
          <cell r="F99" t="str">
            <v>新（改）建</v>
          </cell>
          <cell r="G99" t="str">
            <v>不确定</v>
          </cell>
          <cell r="H99" t="str">
            <v>省道</v>
          </cell>
        </row>
        <row r="99">
          <cell r="L99">
            <v>6.476</v>
          </cell>
          <cell r="M99">
            <v>6.476</v>
          </cell>
        </row>
        <row r="99">
          <cell r="W99">
            <v>54758</v>
          </cell>
        </row>
        <row r="99">
          <cell r="Z99">
            <v>4050</v>
          </cell>
        </row>
        <row r="99">
          <cell r="AB99">
            <v>0.0739617955367252</v>
          </cell>
          <cell r="AC99">
            <v>0</v>
          </cell>
        </row>
        <row r="99">
          <cell r="AO99">
            <v>0</v>
          </cell>
          <cell r="AP99">
            <v>0</v>
          </cell>
        </row>
        <row r="99">
          <cell r="AR99">
            <v>4050</v>
          </cell>
        </row>
        <row r="100">
          <cell r="D100" t="str">
            <v>国道G325线电白区罗坑至观珠和平段改建工程</v>
          </cell>
          <cell r="E100" t="str">
            <v>国道G325线电白区罗坑至观珠和平段  </v>
          </cell>
          <cell r="F100" t="str">
            <v>升级改造</v>
          </cell>
          <cell r="G100" t="str">
            <v>是</v>
          </cell>
          <cell r="H100" t="str">
            <v>国道</v>
          </cell>
          <cell r="I100" t="str">
            <v>四级</v>
          </cell>
          <cell r="J100">
            <v>357.375</v>
          </cell>
          <cell r="K100">
            <v>375.918</v>
          </cell>
          <cell r="L100">
            <v>18.543</v>
          </cell>
          <cell r="M100">
            <v>18.543</v>
          </cell>
        </row>
        <row r="100">
          <cell r="U100">
            <v>2022</v>
          </cell>
          <cell r="V100">
            <v>2026</v>
          </cell>
          <cell r="W100">
            <v>65287.06</v>
          </cell>
          <cell r="X100">
            <v>22252</v>
          </cell>
          <cell r="Y100" t="str">
            <v>交规划函〔2021〕562 </v>
          </cell>
          <cell r="Z100">
            <v>19913</v>
          </cell>
        </row>
        <row r="100">
          <cell r="AB100">
            <v>0.645840079182613</v>
          </cell>
          <cell r="AC100">
            <v>16000</v>
          </cell>
        </row>
        <row r="100">
          <cell r="AI100">
            <v>10000</v>
          </cell>
        </row>
        <row r="100">
          <cell r="AO100">
            <v>6000</v>
          </cell>
          <cell r="AP100">
            <v>0</v>
          </cell>
        </row>
        <row r="100">
          <cell r="AR100">
            <v>18531</v>
          </cell>
        </row>
        <row r="101">
          <cell r="D101" t="str">
            <v>国道G325线电白观珠和平至水林路路口段改建工程</v>
          </cell>
          <cell r="E101" t="str">
            <v>国道G325线电白区观珠和平至水林路路口段  </v>
          </cell>
          <cell r="F101" t="str">
            <v>新（改）建</v>
          </cell>
          <cell r="G101" t="str">
            <v>是</v>
          </cell>
          <cell r="H101" t="str">
            <v>国道</v>
          </cell>
          <cell r="I101" t="str">
            <v>四级</v>
          </cell>
          <cell r="J101">
            <v>375.931</v>
          </cell>
          <cell r="K101">
            <v>385.366</v>
          </cell>
          <cell r="L101">
            <v>9.435</v>
          </cell>
          <cell r="M101">
            <v>9.435</v>
          </cell>
        </row>
        <row r="101">
          <cell r="Q101" t="str">
            <v>新建中桥96.4m/1座，路基宽度24.5m</v>
          </cell>
          <cell r="R101">
            <v>2361.8</v>
          </cell>
        </row>
        <row r="101">
          <cell r="T101">
            <v>0.0964</v>
          </cell>
        </row>
        <row r="101">
          <cell r="W101">
            <v>45085</v>
          </cell>
        </row>
        <row r="101">
          <cell r="Z101">
            <v>12506</v>
          </cell>
        </row>
        <row r="101">
          <cell r="AB101">
            <v>0.277387157591217</v>
          </cell>
          <cell r="AC101">
            <v>0</v>
          </cell>
        </row>
        <row r="101">
          <cell r="AO101">
            <v>0</v>
          </cell>
          <cell r="AP101">
            <v>0</v>
          </cell>
        </row>
        <row r="101">
          <cell r="AR101">
            <v>12506</v>
          </cell>
        </row>
        <row r="102">
          <cell r="D102" t="str">
            <v>省道S280线高州城区段改线工程</v>
          </cell>
          <cell r="E102" t="str">
            <v>省道S280线高州区城区段改线工程  </v>
          </cell>
          <cell r="F102" t="str">
            <v>新（改）建</v>
          </cell>
          <cell r="G102" t="str">
            <v>否</v>
          </cell>
          <cell r="H102" t="str">
            <v>省道</v>
          </cell>
          <cell r="I102" t="str">
            <v>一级</v>
          </cell>
        </row>
        <row r="102">
          <cell r="L102">
            <v>9.605</v>
          </cell>
          <cell r="M102">
            <v>9.605</v>
          </cell>
        </row>
        <row r="102">
          <cell r="U102">
            <v>2017</v>
          </cell>
          <cell r="V102">
            <v>2022</v>
          </cell>
          <cell r="W102">
            <v>58071</v>
          </cell>
          <cell r="X102">
            <v>7998</v>
          </cell>
        </row>
        <row r="102">
          <cell r="Z102">
            <v>5283</v>
          </cell>
        </row>
        <row r="102">
          <cell r="AB102">
            <v>0.228702794854575</v>
          </cell>
          <cell r="AC102">
            <v>7998</v>
          </cell>
          <cell r="AD102">
            <v>7998</v>
          </cell>
        </row>
        <row r="102">
          <cell r="AO102">
            <v>0</v>
          </cell>
          <cell r="AP102">
            <v>0</v>
          </cell>
        </row>
        <row r="102">
          <cell r="AR102">
            <v>5283</v>
          </cell>
        </row>
        <row r="103">
          <cell r="D103" t="str">
            <v>省道S282线高州南塘至镇江段路面改造工程</v>
          </cell>
        </row>
        <row r="103">
          <cell r="F103" t="str">
            <v>路面改造</v>
          </cell>
          <cell r="G103" t="str">
            <v>/</v>
          </cell>
          <cell r="H103" t="str">
            <v>省道</v>
          </cell>
        </row>
        <row r="103">
          <cell r="L103">
            <v>31.345</v>
          </cell>
        </row>
        <row r="103">
          <cell r="O103">
            <v>8.345</v>
          </cell>
          <cell r="P103">
            <v>23</v>
          </cell>
        </row>
        <row r="103">
          <cell r="W103">
            <v>7849</v>
          </cell>
        </row>
        <row r="103">
          <cell r="Z103">
            <v>5004</v>
          </cell>
        </row>
        <row r="103">
          <cell r="AB103">
            <v>0.637533443750796</v>
          </cell>
          <cell r="AC103">
            <v>0</v>
          </cell>
        </row>
        <row r="103">
          <cell r="AO103">
            <v>0</v>
          </cell>
          <cell r="AP103">
            <v>0</v>
          </cell>
        </row>
        <row r="103">
          <cell r="AR103">
            <v>5004</v>
          </cell>
        </row>
        <row r="104">
          <cell r="D104" t="str">
            <v>省道S388线高州义山至城区段改线工程</v>
          </cell>
          <cell r="E104" t="str">
            <v>省道S388线高州市义山至城区段（迎宾大道）</v>
          </cell>
          <cell r="F104" t="str">
            <v>新（改）建</v>
          </cell>
          <cell r="G104" t="str">
            <v>否</v>
          </cell>
          <cell r="H104" t="str">
            <v>省道</v>
          </cell>
          <cell r="I104" t="str">
            <v>二级</v>
          </cell>
        </row>
        <row r="104">
          <cell r="L104">
            <v>8</v>
          </cell>
          <cell r="M104">
            <v>8</v>
          </cell>
        </row>
        <row r="104">
          <cell r="W104">
            <v>62700</v>
          </cell>
        </row>
        <row r="104">
          <cell r="Z104">
            <v>2000</v>
          </cell>
        </row>
        <row r="104">
          <cell r="AB104">
            <v>0.0318979266347687</v>
          </cell>
          <cell r="AC104">
            <v>0</v>
          </cell>
        </row>
        <row r="104">
          <cell r="AO104">
            <v>0</v>
          </cell>
          <cell r="AP104">
            <v>0</v>
          </cell>
        </row>
        <row r="104">
          <cell r="AR104">
            <v>607</v>
          </cell>
        </row>
        <row r="105">
          <cell r="D105" t="str">
            <v>省道S388线高州云潭至义山段改建工程</v>
          </cell>
          <cell r="E105" t="str">
            <v>省道S388线高州市云潭至义山段  </v>
          </cell>
          <cell r="F105" t="str">
            <v>新（改）建</v>
          </cell>
          <cell r="G105" t="str">
            <v>否</v>
          </cell>
          <cell r="H105" t="str">
            <v>省道</v>
          </cell>
          <cell r="I105" t="str">
            <v>三级</v>
          </cell>
        </row>
        <row r="105">
          <cell r="L105">
            <v>28.955</v>
          </cell>
        </row>
        <row r="105">
          <cell r="O105">
            <v>28.955</v>
          </cell>
        </row>
        <row r="105">
          <cell r="W105">
            <v>68516</v>
          </cell>
        </row>
        <row r="105">
          <cell r="Z105">
            <v>5791</v>
          </cell>
        </row>
        <row r="105">
          <cell r="AB105">
            <v>0.0845204039932279</v>
          </cell>
          <cell r="AC105">
            <v>0</v>
          </cell>
        </row>
        <row r="105">
          <cell r="AO105">
            <v>0</v>
          </cell>
          <cell r="AP105">
            <v>0</v>
          </cell>
        </row>
        <row r="105">
          <cell r="AR105">
            <v>1000</v>
          </cell>
        </row>
        <row r="106">
          <cell r="D106" t="str">
            <v>茂名市G207线等国道路面改造工程</v>
          </cell>
        </row>
        <row r="106">
          <cell r="F106" t="str">
            <v>路面改造</v>
          </cell>
          <cell r="G106" t="str">
            <v>/</v>
          </cell>
          <cell r="H106" t="str">
            <v>国道</v>
          </cell>
        </row>
        <row r="106">
          <cell r="L106">
            <v>40.793</v>
          </cell>
          <cell r="M106">
            <v>20.177</v>
          </cell>
        </row>
        <row r="106">
          <cell r="O106">
            <v>12.018</v>
          </cell>
          <cell r="P106">
            <v>8.598</v>
          </cell>
        </row>
        <row r="106">
          <cell r="W106">
            <v>22052</v>
          </cell>
        </row>
        <row r="106">
          <cell r="Z106">
            <v>14813</v>
          </cell>
        </row>
        <row r="106">
          <cell r="AB106">
            <v>0.671730455287502</v>
          </cell>
          <cell r="AC106">
            <v>0</v>
          </cell>
        </row>
        <row r="106">
          <cell r="AO106">
            <v>0</v>
          </cell>
          <cell r="AP106">
            <v>0</v>
          </cell>
        </row>
        <row r="106">
          <cell r="AR106">
            <v>14813</v>
          </cell>
        </row>
        <row r="107">
          <cell r="D107" t="str">
            <v>茂名市普通省道干线公路路面改造工程</v>
          </cell>
        </row>
        <row r="107">
          <cell r="F107" t="str">
            <v>路面改造</v>
          </cell>
          <cell r="G107" t="str">
            <v>/</v>
          </cell>
          <cell r="H107" t="str">
            <v>省道</v>
          </cell>
        </row>
        <row r="107">
          <cell r="L107">
            <v>25.756</v>
          </cell>
          <cell r="M107">
            <v>1</v>
          </cell>
        </row>
        <row r="107">
          <cell r="O107">
            <v>24.756</v>
          </cell>
        </row>
        <row r="107">
          <cell r="W107">
            <v>11779</v>
          </cell>
        </row>
        <row r="107">
          <cell r="Z107">
            <v>5371</v>
          </cell>
        </row>
        <row r="107">
          <cell r="AB107">
            <v>0.455980983105527</v>
          </cell>
          <cell r="AC107">
            <v>0</v>
          </cell>
        </row>
        <row r="107">
          <cell r="AO107">
            <v>0</v>
          </cell>
          <cell r="AP107">
            <v>0</v>
          </cell>
        </row>
        <row r="107">
          <cell r="AR107">
            <v>5371</v>
          </cell>
        </row>
        <row r="108">
          <cell r="D108" t="str">
            <v>省道S388线高州市镇江至连界段路面改造工程 </v>
          </cell>
          <cell r="E108" t="str">
            <v>省道S388线高州市镇江至连界段  </v>
          </cell>
          <cell r="F108" t="str">
            <v>路面改造</v>
          </cell>
          <cell r="G108" t="str">
            <v>/</v>
          </cell>
          <cell r="H108" t="str">
            <v>省道</v>
          </cell>
        </row>
        <row r="108">
          <cell r="J108">
            <v>80.115</v>
          </cell>
          <cell r="K108">
            <v>85.442</v>
          </cell>
          <cell r="L108">
            <v>5.327</v>
          </cell>
        </row>
        <row r="108">
          <cell r="O108">
            <v>5.327</v>
          </cell>
        </row>
        <row r="108">
          <cell r="U108">
            <v>2023</v>
          </cell>
          <cell r="V108">
            <v>2023</v>
          </cell>
          <cell r="W108">
            <v>2130.8</v>
          </cell>
        </row>
        <row r="108">
          <cell r="Z108">
            <v>1172</v>
          </cell>
          <cell r="AA108" t="str">
            <v>粤交规〔2023〕144 号</v>
          </cell>
          <cell r="AB108">
            <v>0.550028158438145</v>
          </cell>
          <cell r="AC108">
            <v>0</v>
          </cell>
        </row>
        <row r="108">
          <cell r="AO108">
            <v>0</v>
          </cell>
          <cell r="AP108">
            <v>0</v>
          </cell>
        </row>
        <row r="108">
          <cell r="AR108">
            <v>1172</v>
          </cell>
        </row>
        <row r="109">
          <cell r="D109" t="str">
            <v>省道S277线高州市泗水圩至六匝段路面改造工程 </v>
          </cell>
          <cell r="E109" t="str">
            <v>省道S277线高州市泗水圩至六匝段</v>
          </cell>
          <cell r="F109" t="str">
            <v>路面改造</v>
          </cell>
          <cell r="G109" t="str">
            <v>/</v>
          </cell>
          <cell r="H109" t="str">
            <v>省道</v>
          </cell>
        </row>
        <row r="109">
          <cell r="J109">
            <v>111</v>
          </cell>
          <cell r="K109">
            <v>117.713</v>
          </cell>
          <cell r="L109">
            <v>6.613</v>
          </cell>
        </row>
        <row r="109">
          <cell r="O109">
            <v>6.613</v>
          </cell>
        </row>
        <row r="109">
          <cell r="U109">
            <v>2023</v>
          </cell>
          <cell r="V109">
            <v>2023</v>
          </cell>
          <cell r="W109">
            <v>2900</v>
          </cell>
        </row>
        <row r="109">
          <cell r="Z109">
            <v>1455</v>
          </cell>
          <cell r="AA109" t="str">
            <v>粤交规〔2023〕144 号</v>
          </cell>
          <cell r="AB109">
            <v>0.501724137931034</v>
          </cell>
          <cell r="AC109">
            <v>0</v>
          </cell>
        </row>
        <row r="109">
          <cell r="AO109">
            <v>0</v>
          </cell>
          <cell r="AP109">
            <v>0</v>
          </cell>
        </row>
        <row r="109">
          <cell r="AR109">
            <v>1455</v>
          </cell>
        </row>
        <row r="110">
          <cell r="D110" t="str">
            <v>省道S281线电白区牛屎岭至三角圩段路面改造工程</v>
          </cell>
        </row>
        <row r="110">
          <cell r="F110" t="str">
            <v>路面改造</v>
          </cell>
          <cell r="G110" t="str">
            <v>/</v>
          </cell>
          <cell r="H110" t="str">
            <v>省道</v>
          </cell>
          <cell r="I110" t="str">
            <v>三级</v>
          </cell>
          <cell r="J110" t="str">
            <v>K134+645</v>
          </cell>
          <cell r="K110" t="str">
            <v>K142+692</v>
          </cell>
          <cell r="L110">
            <v>8.047</v>
          </cell>
        </row>
        <row r="110">
          <cell r="P110">
            <v>8.047</v>
          </cell>
        </row>
        <row r="110">
          <cell r="U110">
            <v>2024</v>
          </cell>
          <cell r="V110">
            <v>2024</v>
          </cell>
          <cell r="W110">
            <v>1854.73</v>
          </cell>
        </row>
        <row r="110">
          <cell r="Z110">
            <v>1448</v>
          </cell>
          <cell r="AA110" t="str">
            <v>粤交规〔2024〕84 号</v>
          </cell>
          <cell r="AB110">
            <v>0.78070662576224</v>
          </cell>
          <cell r="AC110">
            <v>0</v>
          </cell>
        </row>
        <row r="110">
          <cell r="AO110">
            <v>0</v>
          </cell>
          <cell r="AP110">
            <v>0</v>
          </cell>
        </row>
        <row r="110">
          <cell r="AR110">
            <v>1000</v>
          </cell>
        </row>
        <row r="111">
          <cell r="D111" t="str">
            <v>省道S543茂南公馆横山至三合塘段路面改造工程</v>
          </cell>
          <cell r="E111" t="str">
            <v>省道S543茂南公馆横山至三合塘段路面改造工程</v>
          </cell>
          <cell r="F111" t="str">
            <v>路面改造</v>
          </cell>
          <cell r="G111" t="str">
            <v>/</v>
          </cell>
          <cell r="H111" t="str">
            <v>省道</v>
          </cell>
          <cell r="I111" t="str">
            <v>三级</v>
          </cell>
          <cell r="J111" t="str">
            <v>K62+717</v>
          </cell>
          <cell r="K111" t="str">
            <v>K69+750</v>
          </cell>
          <cell r="L111">
            <v>7.033</v>
          </cell>
        </row>
        <row r="111">
          <cell r="P111">
            <v>7.033</v>
          </cell>
        </row>
        <row r="111">
          <cell r="U111">
            <v>2023</v>
          </cell>
          <cell r="V111">
            <v>2024</v>
          </cell>
          <cell r="W111">
            <v>2770.7277</v>
          </cell>
        </row>
        <row r="111">
          <cell r="Z111">
            <v>1266</v>
          </cell>
          <cell r="AA111" t="str">
            <v>粤交规〔2024〕84 号</v>
          </cell>
          <cell r="AB111">
            <v>0.45691967492872</v>
          </cell>
          <cell r="AC111">
            <v>0</v>
          </cell>
        </row>
        <row r="111">
          <cell r="AO111">
            <v>0</v>
          </cell>
          <cell r="AP111">
            <v>0</v>
          </cell>
        </row>
        <row r="111">
          <cell r="AR111">
            <v>1266</v>
          </cell>
        </row>
        <row r="112">
          <cell r="D112" t="str">
            <v>国道G359线信宜合水至旺同段改建工程</v>
          </cell>
        </row>
        <row r="112">
          <cell r="F112" t="str">
            <v>新（改）建</v>
          </cell>
          <cell r="G112" t="str">
            <v>是</v>
          </cell>
          <cell r="H112" t="str">
            <v>国道</v>
          </cell>
          <cell r="I112" t="str">
            <v>三、四级</v>
          </cell>
          <cell r="J112" t="str">
            <v>K283+570</v>
          </cell>
          <cell r="K112" t="str">
            <v>K347+455.035</v>
          </cell>
          <cell r="L112">
            <v>63.616</v>
          </cell>
          <cell r="M112">
            <v>7.643</v>
          </cell>
        </row>
        <row r="112">
          <cell r="O112">
            <v>55.973</v>
          </cell>
        </row>
        <row r="112">
          <cell r="Q112" t="str">
            <v>一级路大桥245.60m/1座；分离式桥梁125.6m/1座，隧道左幅2600m，右幅2260m，宽10m。</v>
          </cell>
          <cell r="R112">
            <v>114988.2</v>
          </cell>
          <cell r="S112">
            <v>2782</v>
          </cell>
          <cell r="T112">
            <v>8.4624</v>
          </cell>
          <cell r="U112">
            <v>2023</v>
          </cell>
          <cell r="V112">
            <v>2026</v>
          </cell>
          <cell r="W112">
            <v>217400</v>
          </cell>
        </row>
        <row r="112">
          <cell r="Z112">
            <v>71414</v>
          </cell>
        </row>
        <row r="112">
          <cell r="AB112">
            <v>0.328491260349586</v>
          </cell>
          <cell r="AC112">
            <v>0</v>
          </cell>
        </row>
        <row r="112">
          <cell r="AO112">
            <v>0</v>
          </cell>
          <cell r="AP112">
            <v>0</v>
          </cell>
        </row>
        <row r="112">
          <cell r="AR112">
            <v>3332</v>
          </cell>
        </row>
        <row r="113">
          <cell r="D113" t="str">
            <v>省道S543线茂南公馆三合塘至镇盛长山塘水库段路面改造工程</v>
          </cell>
        </row>
        <row r="113">
          <cell r="F113" t="str">
            <v>路面
改造</v>
          </cell>
        </row>
        <row r="113">
          <cell r="H113" t="str">
            <v>省道</v>
          </cell>
        </row>
        <row r="113">
          <cell r="L113">
            <v>5.177</v>
          </cell>
        </row>
        <row r="113">
          <cell r="P113">
            <v>5.177</v>
          </cell>
        </row>
        <row r="113">
          <cell r="W113">
            <v>1771</v>
          </cell>
        </row>
        <row r="113">
          <cell r="Z113">
            <v>931</v>
          </cell>
        </row>
        <row r="113">
          <cell r="AB113">
            <v>0.525691699604743</v>
          </cell>
          <cell r="AC113">
            <v>0</v>
          </cell>
        </row>
        <row r="113">
          <cell r="AO113">
            <v>0</v>
          </cell>
          <cell r="AP113">
            <v>0</v>
          </cell>
        </row>
        <row r="113">
          <cell r="AR113">
            <v>931</v>
          </cell>
        </row>
        <row r="114">
          <cell r="D114" t="str">
            <v>省道S281线电白区牛屎岭至三角圩段路面改造工程（高新段K142+692～K149+564）</v>
          </cell>
        </row>
        <row r="114">
          <cell r="F114" t="str">
            <v>路面
改造</v>
          </cell>
        </row>
        <row r="114">
          <cell r="H114" t="str">
            <v>省道</v>
          </cell>
        </row>
        <row r="114">
          <cell r="L114">
            <v>5.696</v>
          </cell>
        </row>
        <row r="114">
          <cell r="P114">
            <v>5.696</v>
          </cell>
        </row>
        <row r="114">
          <cell r="W114">
            <v>1261</v>
          </cell>
        </row>
        <row r="114">
          <cell r="Z114">
            <v>1025</v>
          </cell>
        </row>
        <row r="114">
          <cell r="AB114">
            <v>0.812846946867565</v>
          </cell>
          <cell r="AC114">
            <v>0</v>
          </cell>
        </row>
        <row r="114">
          <cell r="AO114">
            <v>0</v>
          </cell>
          <cell r="AP114">
            <v>0</v>
          </cell>
        </row>
        <row r="114">
          <cell r="AR114">
            <v>1025</v>
          </cell>
        </row>
        <row r="115">
          <cell r="D115" t="str">
            <v>国道G207线化州城区段（南盛蒲山至良光高塘）改线工程</v>
          </cell>
        </row>
        <row r="115">
          <cell r="F115" t="str">
            <v>新（改）建</v>
          </cell>
          <cell r="G115" t="str">
            <v>是</v>
          </cell>
          <cell r="H115" t="str">
            <v>国道</v>
          </cell>
        </row>
        <row r="115">
          <cell r="L115">
            <v>23.364</v>
          </cell>
          <cell r="M115">
            <v>23.364</v>
          </cell>
        </row>
        <row r="115">
          <cell r="W115">
            <v>167505</v>
          </cell>
          <cell r="X115">
            <v>39252</v>
          </cell>
        </row>
        <row r="115">
          <cell r="AC115">
            <v>15000</v>
          </cell>
        </row>
        <row r="115">
          <cell r="AO115">
            <v>15000</v>
          </cell>
          <cell r="AP115">
            <v>0</v>
          </cell>
        </row>
        <row r="115">
          <cell r="AR115">
            <v>0</v>
          </cell>
        </row>
        <row r="116">
          <cell r="D116" t="str">
            <v>省道S223线松源至雁洋段（出省通道）改建工程</v>
          </cell>
          <cell r="E116" t="str">
            <v>省道S223线梅县区松源至雁洋镇段 </v>
          </cell>
          <cell r="F116" t="str">
            <v>新（改）建</v>
          </cell>
          <cell r="G116" t="str">
            <v>否</v>
          </cell>
          <cell r="H116" t="str">
            <v>省道</v>
          </cell>
          <cell r="I116" t="str">
            <v>一、二、三级</v>
          </cell>
          <cell r="J116">
            <v>26.03</v>
          </cell>
          <cell r="K116">
            <v>80.194</v>
          </cell>
          <cell r="L116">
            <v>67.29</v>
          </cell>
          <cell r="M116">
            <v>21.418</v>
          </cell>
        </row>
        <row r="116">
          <cell r="O116">
            <v>45.872</v>
          </cell>
        </row>
        <row r="116">
          <cell r="W116">
            <v>317523.5</v>
          </cell>
          <cell r="X116">
            <v>18349</v>
          </cell>
        </row>
        <row r="116">
          <cell r="Z116">
            <v>55241</v>
          </cell>
        </row>
        <row r="116">
          <cell r="AB116">
            <v>0.231762373493615</v>
          </cell>
          <cell r="AC116">
            <v>14685</v>
          </cell>
        </row>
        <row r="116">
          <cell r="AF116">
            <v>9106</v>
          </cell>
        </row>
        <row r="116">
          <cell r="AO116">
            <v>0</v>
          </cell>
          <cell r="AP116">
            <v>0</v>
          </cell>
          <cell r="AQ116">
            <v>5579</v>
          </cell>
          <cell r="AR116">
            <v>55241</v>
          </cell>
        </row>
        <row r="117">
          <cell r="D117" t="str">
            <v>省道S242线梅县区梅西至程江公路建设工程（西部旅游快线）</v>
          </cell>
          <cell r="E117" t="str">
            <v>省道S242线梅县区梅西至程江段（西部快线）</v>
          </cell>
          <cell r="F117" t="str">
            <v>升级改造</v>
          </cell>
          <cell r="G117" t="str">
            <v>是</v>
          </cell>
          <cell r="H117" t="str">
            <v>省道</v>
          </cell>
          <cell r="I117" t="str">
            <v>二、三、四级</v>
          </cell>
        </row>
        <row r="117">
          <cell r="L117">
            <v>30.711</v>
          </cell>
        </row>
        <row r="117">
          <cell r="O117">
            <v>30.711</v>
          </cell>
        </row>
        <row r="117">
          <cell r="U117">
            <v>2021</v>
          </cell>
          <cell r="V117">
            <v>2024</v>
          </cell>
          <cell r="W117">
            <v>171283</v>
          </cell>
          <cell r="X117">
            <v>15201.945</v>
          </cell>
        </row>
        <row r="117">
          <cell r="Z117">
            <v>23667</v>
          </cell>
        </row>
        <row r="117">
          <cell r="AB117">
            <v>0.226928212373674</v>
          </cell>
          <cell r="AC117">
            <v>15202</v>
          </cell>
        </row>
        <row r="117">
          <cell r="AF117">
            <v>6000</v>
          </cell>
        </row>
        <row r="117">
          <cell r="AJ117">
            <v>9202</v>
          </cell>
        </row>
        <row r="117">
          <cell r="AO117">
            <v>0</v>
          </cell>
          <cell r="AP117">
            <v>0</v>
          </cell>
        </row>
        <row r="117">
          <cell r="AR117">
            <v>23667</v>
          </cell>
        </row>
        <row r="118">
          <cell r="D118" t="str">
            <v>省道S224线（原X019城新线）新铺至梅县段路面改造工程</v>
          </cell>
        </row>
        <row r="118">
          <cell r="F118" t="str">
            <v>路面改造</v>
          </cell>
          <cell r="G118" t="str">
            <v>/</v>
          </cell>
          <cell r="H118" t="str">
            <v>省道</v>
          </cell>
        </row>
        <row r="118">
          <cell r="L118">
            <v>8.617</v>
          </cell>
        </row>
        <row r="118">
          <cell r="O118">
            <v>8.617</v>
          </cell>
        </row>
        <row r="118">
          <cell r="W118">
            <v>1853</v>
          </cell>
        </row>
        <row r="118">
          <cell r="Z118">
            <v>1668</v>
          </cell>
        </row>
        <row r="118">
          <cell r="AB118">
            <v>0.900161899622234</v>
          </cell>
          <cell r="AC118">
            <v>0</v>
          </cell>
        </row>
        <row r="118">
          <cell r="AO118">
            <v>0</v>
          </cell>
          <cell r="AP118">
            <v>0</v>
          </cell>
        </row>
        <row r="118">
          <cell r="AR118">
            <v>1338</v>
          </cell>
        </row>
        <row r="119">
          <cell r="D119" t="str">
            <v>省道S227线枫朗至高陂改建工程</v>
          </cell>
          <cell r="E119" t="str">
            <v>省道S227线大埔县枫朗至高陂段  </v>
          </cell>
          <cell r="F119" t="str">
            <v>升级改造</v>
          </cell>
          <cell r="G119" t="str">
            <v>否</v>
          </cell>
          <cell r="H119" t="str">
            <v>省道</v>
          </cell>
          <cell r="I119" t="str">
            <v>三级</v>
          </cell>
        </row>
        <row r="119">
          <cell r="L119">
            <v>24.815</v>
          </cell>
        </row>
        <row r="119">
          <cell r="O119">
            <v>24.815</v>
          </cell>
        </row>
        <row r="119">
          <cell r="W119">
            <v>47969</v>
          </cell>
          <cell r="X119">
            <v>10053</v>
          </cell>
        </row>
        <row r="119">
          <cell r="Z119">
            <v>6283</v>
          </cell>
        </row>
        <row r="119">
          <cell r="AB119">
            <v>0.340553273989452</v>
          </cell>
          <cell r="AC119">
            <v>0</v>
          </cell>
        </row>
        <row r="119">
          <cell r="AF119">
            <v>3000</v>
          </cell>
          <cell r="AG119">
            <v>2579</v>
          </cell>
        </row>
        <row r="119">
          <cell r="AO119">
            <v>0</v>
          </cell>
          <cell r="AP119">
            <v>0</v>
          </cell>
          <cell r="AQ119">
            <v>-5579</v>
          </cell>
          <cell r="AR119">
            <v>1486</v>
          </cell>
        </row>
        <row r="120">
          <cell r="D120" t="str">
            <v>省道S227线大埔县高陂赤山至桃花段改建工程</v>
          </cell>
          <cell r="E120" t="str">
            <v>省道S227线大埔县高陂赤山至桃花段  </v>
          </cell>
          <cell r="F120" t="str">
            <v>升级改造</v>
          </cell>
          <cell r="G120" t="str">
            <v>否</v>
          </cell>
          <cell r="H120" t="str">
            <v>省道</v>
          </cell>
          <cell r="I120" t="str">
            <v>三级</v>
          </cell>
          <cell r="J120">
            <v>203.176</v>
          </cell>
          <cell r="K120">
            <v>218.222</v>
          </cell>
          <cell r="L120">
            <v>15.046</v>
          </cell>
          <cell r="M120">
            <v>3.587</v>
          </cell>
        </row>
        <row r="120">
          <cell r="O120">
            <v>11.459</v>
          </cell>
        </row>
        <row r="120">
          <cell r="Q120" t="str">
            <v>新建段中桥65m、宽23m，改建段中桥90m、宽10m</v>
          </cell>
        </row>
        <row r="120">
          <cell r="S120">
            <v>2395</v>
          </cell>
          <cell r="T120">
            <v>0.155</v>
          </cell>
          <cell r="U120">
            <v>2021</v>
          </cell>
          <cell r="V120">
            <v>2023</v>
          </cell>
          <cell r="W120">
            <v>33270</v>
          </cell>
          <cell r="X120">
            <v>7447.77</v>
          </cell>
        </row>
        <row r="120">
          <cell r="Z120">
            <v>8845</v>
          </cell>
        </row>
        <row r="120">
          <cell r="AB120">
            <v>0.489713555755936</v>
          </cell>
          <cell r="AC120">
            <v>7448</v>
          </cell>
        </row>
        <row r="120">
          <cell r="AG120">
            <v>2921</v>
          </cell>
        </row>
        <row r="120">
          <cell r="AJ120">
            <v>4527</v>
          </cell>
        </row>
        <row r="120">
          <cell r="AO120">
            <v>0</v>
          </cell>
          <cell r="AP120">
            <v>0</v>
          </cell>
        </row>
        <row r="120">
          <cell r="AR120">
            <v>8845</v>
          </cell>
        </row>
        <row r="121">
          <cell r="D121" t="str">
            <v>省道S239线丰顺县天师碑至高基段改建工程</v>
          </cell>
          <cell r="E121" t="str">
            <v>省道S239线丰顺县天狮碑至高基段  </v>
          </cell>
          <cell r="F121" t="str">
            <v>升级改造</v>
          </cell>
          <cell r="G121" t="str">
            <v>是</v>
          </cell>
          <cell r="H121" t="str">
            <v>省道</v>
          </cell>
          <cell r="I121" t="str">
            <v>三、四级</v>
          </cell>
        </row>
        <row r="121">
          <cell r="L121">
            <v>17.923</v>
          </cell>
        </row>
        <row r="121">
          <cell r="O121">
            <v>17.923</v>
          </cell>
        </row>
        <row r="121">
          <cell r="W121">
            <v>19771</v>
          </cell>
          <cell r="X121">
            <v>8871.885</v>
          </cell>
        </row>
        <row r="121">
          <cell r="Z121">
            <v>4481</v>
          </cell>
        </row>
        <row r="121">
          <cell r="AB121">
            <v>0.675377320317637</v>
          </cell>
          <cell r="AC121">
            <v>5434</v>
          </cell>
        </row>
        <row r="121">
          <cell r="AF121">
            <v>2000</v>
          </cell>
        </row>
        <row r="121">
          <cell r="AJ121">
            <v>3434</v>
          </cell>
        </row>
        <row r="121">
          <cell r="AO121">
            <v>0</v>
          </cell>
          <cell r="AP121">
            <v>0</v>
          </cell>
        </row>
        <row r="121">
          <cell r="AR121">
            <v>4481</v>
          </cell>
        </row>
        <row r="122">
          <cell r="D122" t="str">
            <v>国道G206线平远县田螺纽至超竹段改建工程</v>
          </cell>
          <cell r="E122" t="str">
            <v>国道G206线平远县田螺纽至超竹段  </v>
          </cell>
          <cell r="F122" t="str">
            <v>新建</v>
          </cell>
          <cell r="G122" t="str">
            <v>否</v>
          </cell>
          <cell r="H122" t="str">
            <v>国道</v>
          </cell>
          <cell r="I122" t="str">
            <v>一、二级</v>
          </cell>
        </row>
        <row r="122">
          <cell r="L122">
            <v>13.718</v>
          </cell>
          <cell r="M122">
            <v>13.718</v>
          </cell>
        </row>
        <row r="122">
          <cell r="W122">
            <v>58162</v>
          </cell>
          <cell r="X122">
            <v>15738</v>
          </cell>
        </row>
        <row r="122">
          <cell r="Z122">
            <v>18809</v>
          </cell>
        </row>
        <row r="122">
          <cell r="AB122">
            <v>0.593978886558234</v>
          </cell>
          <cell r="AC122">
            <v>15738</v>
          </cell>
          <cell r="AD122">
            <v>7000</v>
          </cell>
          <cell r="AE122">
            <v>8738</v>
          </cell>
        </row>
        <row r="122">
          <cell r="AO122">
            <v>0</v>
          </cell>
          <cell r="AP122">
            <v>0</v>
          </cell>
        </row>
        <row r="122">
          <cell r="AR122">
            <v>18809</v>
          </cell>
        </row>
        <row r="123">
          <cell r="D123" t="str">
            <v>国道G235线大埔胜坑至丰埔桥段改建工程</v>
          </cell>
          <cell r="E123" t="str">
            <v>国道G235线大埔县胜坑至丰埔桥段  </v>
          </cell>
          <cell r="F123" t="str">
            <v>升级改造</v>
          </cell>
          <cell r="G123" t="str">
            <v>是</v>
          </cell>
          <cell r="H123" t="str">
            <v>国道</v>
          </cell>
          <cell r="I123" t="str">
            <v>三级</v>
          </cell>
        </row>
        <row r="123">
          <cell r="L123">
            <v>7.129</v>
          </cell>
        </row>
        <row r="123">
          <cell r="O123">
            <v>7.129</v>
          </cell>
        </row>
        <row r="123">
          <cell r="Q123" t="str">
            <v>大桥672.1米、中桥222.1米，宽12米</v>
          </cell>
        </row>
        <row r="123">
          <cell r="W123">
            <v>18720</v>
          </cell>
          <cell r="X123">
            <v>7941</v>
          </cell>
          <cell r="Y123" t="str">
            <v>交规划函〔2021〕562 </v>
          </cell>
          <cell r="Z123">
            <v>7442</v>
          </cell>
        </row>
        <row r="123">
          <cell r="AB123">
            <v>0.821741452991453</v>
          </cell>
          <cell r="AC123">
            <v>7941</v>
          </cell>
        </row>
        <row r="123">
          <cell r="AM123">
            <v>3971</v>
          </cell>
        </row>
        <row r="123">
          <cell r="AO123">
            <v>0</v>
          </cell>
          <cell r="AP123">
            <v>3970</v>
          </cell>
        </row>
        <row r="123">
          <cell r="AR123">
            <v>7442</v>
          </cell>
        </row>
        <row r="124">
          <cell r="D124" t="str">
            <v>国道G235线丰顺县砂田丰埔桥至三合段改建工程</v>
          </cell>
          <cell r="E124" t="str">
            <v>国道G235线丰顺县丰埔桥至三合段  </v>
          </cell>
          <cell r="F124" t="str">
            <v>升级改造</v>
          </cell>
          <cell r="G124" t="str">
            <v>是</v>
          </cell>
          <cell r="H124" t="str">
            <v>国道</v>
          </cell>
          <cell r="I124" t="str">
            <v>三级</v>
          </cell>
          <cell r="J124">
            <v>1983.689</v>
          </cell>
          <cell r="K124">
            <v>2008.396</v>
          </cell>
          <cell r="L124">
            <v>24.707</v>
          </cell>
        </row>
        <row r="124">
          <cell r="O124">
            <v>24.707</v>
          </cell>
        </row>
        <row r="124">
          <cell r="Q124" t="str">
            <v>大桥790.6米、中桥160米、宽12米；中隧道1260米、宽11米</v>
          </cell>
        </row>
        <row r="124">
          <cell r="W124">
            <v>57962</v>
          </cell>
          <cell r="X124">
            <v>26780</v>
          </cell>
          <cell r="Y124" t="str">
            <v>交规划函〔2021〕562 </v>
          </cell>
          <cell r="Z124">
            <v>13079</v>
          </cell>
        </row>
        <row r="124">
          <cell r="AB124">
            <v>0.687674683413271</v>
          </cell>
          <cell r="AC124">
            <v>11500</v>
          </cell>
        </row>
        <row r="124">
          <cell r="AL124">
            <v>2000</v>
          </cell>
          <cell r="AM124">
            <v>3000</v>
          </cell>
          <cell r="AN124">
            <v>1500</v>
          </cell>
          <cell r="AO124">
            <v>0</v>
          </cell>
          <cell r="AP124">
            <v>5000</v>
          </cell>
        </row>
        <row r="124">
          <cell r="AR124">
            <v>11079</v>
          </cell>
        </row>
        <row r="125">
          <cell r="D125" t="str">
            <v>省道S222线大埔县坑口至高陂段公路改建工程</v>
          </cell>
          <cell r="E125" t="str">
            <v>省道S222线大埔县坑口至高陂段</v>
          </cell>
          <cell r="F125" t="str">
            <v>新（改）建</v>
          </cell>
          <cell r="G125" t="str">
            <v>否</v>
          </cell>
          <cell r="H125" t="str">
            <v>省道</v>
          </cell>
          <cell r="I125" t="str">
            <v>二级</v>
          </cell>
        </row>
        <row r="125">
          <cell r="L125">
            <v>19.388</v>
          </cell>
        </row>
        <row r="125">
          <cell r="O125">
            <v>19.388</v>
          </cell>
        </row>
        <row r="125">
          <cell r="Q125" t="str">
            <v>大桥2座，中桥3座，路基宽度12m</v>
          </cell>
        </row>
        <row r="125">
          <cell r="U125">
            <v>2020</v>
          </cell>
          <cell r="V125">
            <v>2023</v>
          </cell>
          <cell r="W125">
            <v>38740</v>
          </cell>
          <cell r="X125">
            <v>8360</v>
          </cell>
          <cell r="Y125" t="str">
            <v>交规划函〔2019〕241</v>
          </cell>
          <cell r="Z125">
            <v>10663</v>
          </cell>
        </row>
        <row r="125">
          <cell r="AB125">
            <v>0.491042849767682</v>
          </cell>
          <cell r="AC125">
            <v>8360</v>
          </cell>
          <cell r="AD125">
            <v>8360</v>
          </cell>
        </row>
        <row r="125">
          <cell r="AO125">
            <v>0</v>
          </cell>
          <cell r="AP125">
            <v>0</v>
          </cell>
        </row>
        <row r="125">
          <cell r="AR125">
            <v>10663</v>
          </cell>
        </row>
        <row r="126">
          <cell r="D126" t="str">
            <v>国道G205线蕉岭县天汕高速文福出口至马蹄墩段路面改造工程</v>
          </cell>
        </row>
        <row r="126">
          <cell r="F126" t="str">
            <v>路面改造</v>
          </cell>
          <cell r="G126" t="str">
            <v>/</v>
          </cell>
          <cell r="H126" t="str">
            <v>国道</v>
          </cell>
        </row>
        <row r="126">
          <cell r="J126">
            <v>2542.414</v>
          </cell>
          <cell r="K126">
            <v>2552.578</v>
          </cell>
          <cell r="L126">
            <v>10.164</v>
          </cell>
          <cell r="M126">
            <v>10.164</v>
          </cell>
        </row>
        <row r="126">
          <cell r="W126">
            <v>6991</v>
          </cell>
          <cell r="X126">
            <v>3210</v>
          </cell>
          <cell r="Y126" t="str">
            <v>交规划函〔2021〕562 </v>
          </cell>
          <cell r="Z126">
            <v>3082</v>
          </cell>
        </row>
        <row r="126">
          <cell r="AB126">
            <v>0.900014304105278</v>
          </cell>
          <cell r="AC126">
            <v>3210</v>
          </cell>
        </row>
        <row r="126">
          <cell r="AH126">
            <v>3210</v>
          </cell>
        </row>
        <row r="126">
          <cell r="AO126">
            <v>0</v>
          </cell>
          <cell r="AP126">
            <v>0</v>
          </cell>
        </row>
        <row r="126">
          <cell r="AR126">
            <v>3082</v>
          </cell>
        </row>
        <row r="127">
          <cell r="D127" t="str">
            <v>国道G205线兴宁市宁新至新陂段路面改造工程</v>
          </cell>
        </row>
        <row r="127">
          <cell r="F127" t="str">
            <v>路面改造</v>
          </cell>
          <cell r="G127" t="str">
            <v>/</v>
          </cell>
          <cell r="H127" t="str">
            <v>国道</v>
          </cell>
        </row>
        <row r="127">
          <cell r="J127">
            <v>2637.406</v>
          </cell>
          <cell r="K127">
            <v>2648.579</v>
          </cell>
          <cell r="L127">
            <v>11.173</v>
          </cell>
          <cell r="M127">
            <v>11.173</v>
          </cell>
        </row>
        <row r="127">
          <cell r="W127">
            <v>5962</v>
          </cell>
          <cell r="X127">
            <v>2000</v>
          </cell>
          <cell r="Y127" t="str">
            <v>交规划函〔2021〕562 </v>
          </cell>
          <cell r="Z127">
            <v>3366</v>
          </cell>
        </row>
        <row r="127">
          <cell r="AB127">
            <v>0.900033545790003</v>
          </cell>
          <cell r="AC127">
            <v>2000</v>
          </cell>
        </row>
        <row r="127">
          <cell r="AH127">
            <v>2000</v>
          </cell>
        </row>
        <row r="127">
          <cell r="AO127">
            <v>0</v>
          </cell>
          <cell r="AP127">
            <v>0</v>
          </cell>
        </row>
        <row r="127">
          <cell r="AR127">
            <v>3366</v>
          </cell>
        </row>
        <row r="128">
          <cell r="D128" t="str">
            <v>国道G206线平远县径门口至超南段路面改造工程</v>
          </cell>
        </row>
        <row r="128">
          <cell r="F128" t="str">
            <v>路面改造</v>
          </cell>
          <cell r="G128" t="str">
            <v>/</v>
          </cell>
          <cell r="H128" t="str">
            <v>国道</v>
          </cell>
        </row>
        <row r="128">
          <cell r="L128">
            <v>8.25</v>
          </cell>
          <cell r="M128">
            <v>8.25</v>
          </cell>
        </row>
        <row r="128">
          <cell r="W128">
            <v>5104</v>
          </cell>
          <cell r="X128">
            <v>2640</v>
          </cell>
          <cell r="Y128" t="str">
            <v>交规划函〔2021〕562 </v>
          </cell>
          <cell r="Z128">
            <v>1953.6</v>
          </cell>
        </row>
        <row r="128">
          <cell r="AB128">
            <v>0.933581504702194</v>
          </cell>
          <cell r="AC128">
            <v>2640</v>
          </cell>
        </row>
        <row r="128">
          <cell r="AH128">
            <v>2640</v>
          </cell>
        </row>
        <row r="128">
          <cell r="AO128">
            <v>0</v>
          </cell>
          <cell r="AP128">
            <v>0</v>
          </cell>
        </row>
        <row r="128">
          <cell r="AR128">
            <v>2125</v>
          </cell>
        </row>
        <row r="129">
          <cell r="D129" t="str">
            <v>省道S226线丰顺县分水坳至汤坑段路面改造工程</v>
          </cell>
        </row>
        <row r="129">
          <cell r="F129" t="str">
            <v>路面改造</v>
          </cell>
          <cell r="G129" t="str">
            <v>/</v>
          </cell>
          <cell r="H129" t="str">
            <v>省道</v>
          </cell>
        </row>
        <row r="129">
          <cell r="L129">
            <v>24.519</v>
          </cell>
        </row>
        <row r="129">
          <cell r="O129">
            <v>10.754</v>
          </cell>
          <cell r="P129">
            <v>13.765</v>
          </cell>
        </row>
        <row r="129">
          <cell r="W129">
            <v>6806</v>
          </cell>
        </row>
        <row r="129">
          <cell r="Z129">
            <v>4147</v>
          </cell>
        </row>
        <row r="129">
          <cell r="AB129">
            <v>0.60931531002057</v>
          </cell>
          <cell r="AC129">
            <v>0</v>
          </cell>
        </row>
        <row r="129">
          <cell r="AO129">
            <v>0</v>
          </cell>
          <cell r="AP129">
            <v>0</v>
          </cell>
        </row>
        <row r="129">
          <cell r="AR129">
            <v>4147</v>
          </cell>
        </row>
        <row r="130">
          <cell r="D130" t="str">
            <v>省道S222线梅县区松口德化至雁洋歌新段路面改造工程</v>
          </cell>
        </row>
        <row r="130">
          <cell r="F130" t="str">
            <v>路面改造</v>
          </cell>
          <cell r="G130" t="str">
            <v>/</v>
          </cell>
          <cell r="H130" t="str">
            <v>省道</v>
          </cell>
        </row>
        <row r="130">
          <cell r="L130">
            <v>19.026</v>
          </cell>
        </row>
        <row r="130">
          <cell r="O130">
            <v>19.026</v>
          </cell>
        </row>
        <row r="130">
          <cell r="W130">
            <v>3847</v>
          </cell>
        </row>
        <row r="130">
          <cell r="Z130">
            <v>3462</v>
          </cell>
        </row>
        <row r="130">
          <cell r="AB130">
            <v>0.899922017156226</v>
          </cell>
          <cell r="AC130">
            <v>0</v>
          </cell>
        </row>
        <row r="130">
          <cell r="AO130">
            <v>0</v>
          </cell>
          <cell r="AP130">
            <v>0</v>
          </cell>
        </row>
        <row r="130">
          <cell r="AR130">
            <v>3462</v>
          </cell>
        </row>
        <row r="131">
          <cell r="D131" t="str">
            <v>省道S242线丰顺县马图至江坑段路面改造工程</v>
          </cell>
        </row>
        <row r="131">
          <cell r="F131" t="str">
            <v>路面改造</v>
          </cell>
          <cell r="G131" t="str">
            <v>/</v>
          </cell>
          <cell r="H131" t="str">
            <v>省道</v>
          </cell>
        </row>
        <row r="131">
          <cell r="L131">
            <v>12.661</v>
          </cell>
        </row>
        <row r="131">
          <cell r="P131">
            <v>12.661</v>
          </cell>
        </row>
        <row r="131">
          <cell r="W131">
            <v>2902</v>
          </cell>
        </row>
        <row r="131">
          <cell r="Z131">
            <v>1836</v>
          </cell>
        </row>
        <row r="131">
          <cell r="AB131">
            <v>0.632667126119917</v>
          </cell>
          <cell r="AC131">
            <v>0</v>
          </cell>
        </row>
        <row r="131">
          <cell r="AO131">
            <v>0</v>
          </cell>
          <cell r="AP131">
            <v>0</v>
          </cell>
        </row>
        <row r="131">
          <cell r="AR131">
            <v>1836</v>
          </cell>
        </row>
        <row r="132">
          <cell r="D132" t="str">
            <v>省道S227线梅县区宝坑至松口变电站段路面改造工程</v>
          </cell>
        </row>
        <row r="132">
          <cell r="F132" t="str">
            <v>路面改造</v>
          </cell>
          <cell r="G132" t="str">
            <v>/</v>
          </cell>
          <cell r="H132" t="str">
            <v>省道</v>
          </cell>
        </row>
        <row r="132">
          <cell r="L132">
            <v>24.627</v>
          </cell>
        </row>
        <row r="132">
          <cell r="O132">
            <v>8.62</v>
          </cell>
          <cell r="P132">
            <v>16.007</v>
          </cell>
        </row>
        <row r="132">
          <cell r="W132">
            <v>4439</v>
          </cell>
        </row>
        <row r="132">
          <cell r="Z132">
            <v>3995</v>
          </cell>
        </row>
        <row r="132">
          <cell r="AB132">
            <v>0.899977472403695</v>
          </cell>
          <cell r="AC132">
            <v>0</v>
          </cell>
        </row>
        <row r="132">
          <cell r="AO132">
            <v>0</v>
          </cell>
          <cell r="AP132">
            <v>0</v>
          </cell>
        </row>
        <row r="132">
          <cell r="AR132">
            <v>3995</v>
          </cell>
        </row>
        <row r="133">
          <cell r="D133" t="str">
            <v>省道S227线梅县区桃尧圩镇至松源宝坑段路面改造工程</v>
          </cell>
          <cell r="E133" t="str">
            <v>省道S227线梅县区桃尧镇至松源宝坑段</v>
          </cell>
          <cell r="F133" t="str">
            <v>路面改造</v>
          </cell>
          <cell r="G133" t="str">
            <v>/</v>
          </cell>
          <cell r="H133" t="str">
            <v>省道</v>
          </cell>
        </row>
        <row r="133">
          <cell r="J133">
            <v>8.3</v>
          </cell>
          <cell r="K133">
            <v>13.933</v>
          </cell>
          <cell r="L133">
            <v>5.633</v>
          </cell>
        </row>
        <row r="133">
          <cell r="P133">
            <v>5.633</v>
          </cell>
        </row>
        <row r="133">
          <cell r="U133">
            <v>2022</v>
          </cell>
          <cell r="V133">
            <v>2022</v>
          </cell>
          <cell r="W133">
            <v>1353</v>
          </cell>
        </row>
        <row r="133">
          <cell r="Z133">
            <v>1126.6</v>
          </cell>
        </row>
        <row r="133">
          <cell r="AB133">
            <v>0.832668144863267</v>
          </cell>
          <cell r="AC133">
            <v>0</v>
          </cell>
        </row>
        <row r="133">
          <cell r="AO133">
            <v>0</v>
          </cell>
          <cell r="AP133">
            <v>0</v>
          </cell>
        </row>
        <row r="133">
          <cell r="AR133">
            <v>1127</v>
          </cell>
        </row>
        <row r="134">
          <cell r="D134" t="str">
            <v>省道S224线梅县区城东至剑英大桥段路面改造工程</v>
          </cell>
        </row>
        <row r="134">
          <cell r="F134" t="str">
            <v>路面改造</v>
          </cell>
          <cell r="G134" t="str">
            <v>/</v>
          </cell>
          <cell r="H134" t="str">
            <v>省道</v>
          </cell>
        </row>
        <row r="134">
          <cell r="J134">
            <v>46.971</v>
          </cell>
          <cell r="K134">
            <v>64.227</v>
          </cell>
          <cell r="L134">
            <v>17.256</v>
          </cell>
        </row>
        <row r="134">
          <cell r="O134">
            <v>17.256</v>
          </cell>
        </row>
        <row r="134">
          <cell r="W134">
            <v>4468</v>
          </cell>
        </row>
        <row r="134">
          <cell r="Z134">
            <v>3451</v>
          </cell>
        </row>
        <row r="134">
          <cell r="AB134">
            <v>0.772381378692927</v>
          </cell>
          <cell r="AC134">
            <v>0</v>
          </cell>
        </row>
        <row r="134">
          <cell r="AO134">
            <v>0</v>
          </cell>
          <cell r="AP134">
            <v>0</v>
          </cell>
        </row>
        <row r="134">
          <cell r="AR134">
            <v>3451</v>
          </cell>
        </row>
        <row r="135">
          <cell r="D135" t="str">
            <v>国道G235线大埔县大麻至银江坪上段路面改造工程</v>
          </cell>
        </row>
        <row r="135">
          <cell r="F135" t="str">
            <v>路面改造</v>
          </cell>
          <cell r="G135" t="str">
            <v>/</v>
          </cell>
          <cell r="H135" t="str">
            <v>国道</v>
          </cell>
        </row>
        <row r="135">
          <cell r="L135">
            <v>20.06</v>
          </cell>
        </row>
        <row r="135">
          <cell r="O135">
            <v>20.06</v>
          </cell>
        </row>
        <row r="135">
          <cell r="W135">
            <v>7614</v>
          </cell>
          <cell r="X135">
            <v>3210</v>
          </cell>
          <cell r="Y135" t="str">
            <v>交规划函〔2021〕562 </v>
          </cell>
          <cell r="Z135">
            <v>2367</v>
          </cell>
        </row>
        <row r="135">
          <cell r="AB135">
            <v>0.732466509062254</v>
          </cell>
          <cell r="AC135">
            <v>3210</v>
          </cell>
        </row>
        <row r="135">
          <cell r="AH135">
            <v>3210</v>
          </cell>
        </row>
        <row r="135">
          <cell r="AO135">
            <v>0</v>
          </cell>
          <cell r="AP135">
            <v>0</v>
          </cell>
        </row>
        <row r="135">
          <cell r="AR135">
            <v>2367</v>
          </cell>
        </row>
        <row r="136">
          <cell r="D136" t="str">
            <v>省道S222线大埔县坑尾至裕州段路面改造工程</v>
          </cell>
        </row>
        <row r="136">
          <cell r="F136" t="str">
            <v>路面改造</v>
          </cell>
          <cell r="G136" t="str">
            <v>/</v>
          </cell>
          <cell r="H136" t="str">
            <v>省道</v>
          </cell>
        </row>
        <row r="136">
          <cell r="L136">
            <v>13.812</v>
          </cell>
        </row>
        <row r="136">
          <cell r="O136">
            <v>10.297</v>
          </cell>
          <cell r="P136">
            <v>3.515</v>
          </cell>
        </row>
        <row r="136">
          <cell r="W136">
            <v>3494</v>
          </cell>
        </row>
        <row r="136">
          <cell r="Z136">
            <v>2569</v>
          </cell>
        </row>
        <row r="136">
          <cell r="AB136">
            <v>0.735260446479679</v>
          </cell>
          <cell r="AC136">
            <v>0</v>
          </cell>
        </row>
        <row r="136">
          <cell r="AO136">
            <v>0</v>
          </cell>
          <cell r="AP136">
            <v>0</v>
          </cell>
        </row>
        <row r="136">
          <cell r="AR136">
            <v>2569</v>
          </cell>
        </row>
        <row r="137">
          <cell r="D137" t="str">
            <v>省道S227线大埔县三河至茶阳段路面改造工程</v>
          </cell>
        </row>
        <row r="137">
          <cell r="F137" t="str">
            <v>路面改造</v>
          </cell>
          <cell r="G137" t="str">
            <v>/</v>
          </cell>
          <cell r="H137" t="str">
            <v>省道</v>
          </cell>
        </row>
        <row r="137">
          <cell r="L137">
            <v>19.707</v>
          </cell>
        </row>
        <row r="137">
          <cell r="P137">
            <v>19.707</v>
          </cell>
        </row>
        <row r="137">
          <cell r="W137">
            <v>4030</v>
          </cell>
        </row>
        <row r="137">
          <cell r="Z137">
            <v>2858</v>
          </cell>
        </row>
        <row r="137">
          <cell r="AB137">
            <v>0.709181141439206</v>
          </cell>
          <cell r="AC137">
            <v>0</v>
          </cell>
        </row>
        <row r="137">
          <cell r="AO137">
            <v>0</v>
          </cell>
          <cell r="AP137">
            <v>0</v>
          </cell>
        </row>
        <row r="137">
          <cell r="AR137">
            <v>2858</v>
          </cell>
        </row>
        <row r="138">
          <cell r="D138" t="str">
            <v>省道S221线大埔县湖寮至枫朗段</v>
          </cell>
          <cell r="E138" t="str">
            <v>省道S221线大埔县湖寮至枫朗段</v>
          </cell>
          <cell r="F138" t="str">
            <v>新（改）建</v>
          </cell>
          <cell r="G138" t="str">
            <v>否</v>
          </cell>
          <cell r="H138" t="str">
            <v>省道</v>
          </cell>
          <cell r="I138" t="str">
            <v>二级</v>
          </cell>
        </row>
        <row r="138">
          <cell r="L138">
            <v>12.048</v>
          </cell>
          <cell r="M138">
            <v>12.048</v>
          </cell>
        </row>
        <row r="138">
          <cell r="Q138" t="str">
            <v>大桥1109.9m，中桥160.86m，标准段路基宽23.5m，半路半桥段宽24.5m、过镇段宽28.75m</v>
          </cell>
          <cell r="R138">
            <v>26082.65</v>
          </cell>
          <cell r="S138">
            <v>3780.21</v>
          </cell>
          <cell r="T138">
            <v>1.271</v>
          </cell>
          <cell r="U138">
            <v>2020</v>
          </cell>
          <cell r="V138">
            <v>2023</v>
          </cell>
          <cell r="W138">
            <v>57440</v>
          </cell>
          <cell r="X138">
            <v>8778</v>
          </cell>
        </row>
        <row r="138">
          <cell r="Z138">
            <v>8915</v>
          </cell>
        </row>
        <row r="138">
          <cell r="AB138">
            <v>0.308025766016713</v>
          </cell>
          <cell r="AC138">
            <v>8778</v>
          </cell>
          <cell r="AD138">
            <v>4000</v>
          </cell>
        </row>
        <row r="138">
          <cell r="AJ138">
            <v>4778</v>
          </cell>
        </row>
        <row r="138">
          <cell r="AO138">
            <v>0</v>
          </cell>
          <cell r="AP138">
            <v>0</v>
          </cell>
        </row>
        <row r="138">
          <cell r="AR138">
            <v>8915</v>
          </cell>
        </row>
        <row r="139">
          <cell r="D139" t="str">
            <v>国道G206线丰顺县丰良大径口至北斗苏山段路面改造工程</v>
          </cell>
        </row>
        <row r="139">
          <cell r="F139" t="str">
            <v>路面改造</v>
          </cell>
          <cell r="G139" t="str">
            <v>/</v>
          </cell>
          <cell r="H139" t="str">
            <v>国道</v>
          </cell>
        </row>
        <row r="139">
          <cell r="L139">
            <v>13.455</v>
          </cell>
        </row>
        <row r="139">
          <cell r="P139">
            <v>13.455</v>
          </cell>
        </row>
        <row r="139">
          <cell r="W139">
            <v>3040</v>
          </cell>
        </row>
        <row r="139">
          <cell r="Z139">
            <v>2691</v>
          </cell>
        </row>
        <row r="139">
          <cell r="AB139">
            <v>0.885197368421053</v>
          </cell>
          <cell r="AC139">
            <v>0</v>
          </cell>
        </row>
        <row r="139">
          <cell r="AO139">
            <v>0</v>
          </cell>
          <cell r="AP139">
            <v>0</v>
          </cell>
        </row>
        <row r="139">
          <cell r="AR139">
            <v>2691</v>
          </cell>
        </row>
        <row r="140">
          <cell r="D140" t="str">
            <v>省道S332线平远县太阳至河陂水段路面改造工程</v>
          </cell>
          <cell r="E140" t="str">
            <v>无</v>
          </cell>
          <cell r="F140" t="str">
            <v>路面改造</v>
          </cell>
          <cell r="G140" t="str">
            <v>/</v>
          </cell>
          <cell r="H140" t="str">
            <v>省道</v>
          </cell>
        </row>
        <row r="140">
          <cell r="L140">
            <v>14.24</v>
          </cell>
        </row>
        <row r="140">
          <cell r="O140">
            <v>8.351</v>
          </cell>
          <cell r="P140">
            <v>5.889</v>
          </cell>
        </row>
        <row r="140">
          <cell r="U140">
            <v>2020</v>
          </cell>
          <cell r="V140">
            <v>2021</v>
          </cell>
          <cell r="W140">
            <v>3180</v>
          </cell>
        </row>
        <row r="140">
          <cell r="Z140">
            <v>2524</v>
          </cell>
        </row>
        <row r="140">
          <cell r="AB140">
            <v>0.793710691823899</v>
          </cell>
          <cell r="AC140">
            <v>0</v>
          </cell>
        </row>
        <row r="140">
          <cell r="AO140">
            <v>0</v>
          </cell>
          <cell r="AP140">
            <v>0</v>
          </cell>
        </row>
        <row r="140">
          <cell r="AR140">
            <v>2524</v>
          </cell>
        </row>
        <row r="141">
          <cell r="D141" t="str">
            <v>省道S225线雁洋文社至丙村芦陵段路面改造工程</v>
          </cell>
          <cell r="E141" t="str">
            <v>无</v>
          </cell>
          <cell r="F141" t="str">
            <v>路面改造</v>
          </cell>
          <cell r="G141" t="str">
            <v>/</v>
          </cell>
          <cell r="H141" t="str">
            <v>省道</v>
          </cell>
        </row>
        <row r="141">
          <cell r="L141">
            <v>7.34</v>
          </cell>
        </row>
        <row r="141">
          <cell r="O141">
            <v>2.26</v>
          </cell>
          <cell r="P141">
            <v>5.08</v>
          </cell>
        </row>
        <row r="141">
          <cell r="U141">
            <v>2021</v>
          </cell>
          <cell r="V141">
            <v>2022</v>
          </cell>
          <cell r="W141">
            <v>1588</v>
          </cell>
        </row>
        <row r="141">
          <cell r="Z141">
            <v>1189</v>
          </cell>
        </row>
        <row r="141">
          <cell r="AB141">
            <v>0.748740554156171</v>
          </cell>
          <cell r="AC141">
            <v>0</v>
          </cell>
        </row>
        <row r="141">
          <cell r="AO141">
            <v>0</v>
          </cell>
          <cell r="AP141">
            <v>0</v>
          </cell>
        </row>
        <row r="141">
          <cell r="AR141">
            <v>1189</v>
          </cell>
        </row>
        <row r="142">
          <cell r="D142" t="str">
            <v>省道S333线大埔县瑞山至银江段路面改造工程</v>
          </cell>
        </row>
        <row r="142">
          <cell r="F142" t="str">
            <v>路面改造</v>
          </cell>
          <cell r="G142" t="str">
            <v>/</v>
          </cell>
          <cell r="H142" t="str">
            <v>省道</v>
          </cell>
        </row>
        <row r="142">
          <cell r="L142">
            <v>7.453</v>
          </cell>
        </row>
        <row r="142">
          <cell r="O142">
            <v>7.453</v>
          </cell>
        </row>
        <row r="142">
          <cell r="W142">
            <v>2306</v>
          </cell>
        </row>
        <row r="142">
          <cell r="Z142">
            <v>1491</v>
          </cell>
        </row>
        <row r="142">
          <cell r="AB142">
            <v>0.646574154379879</v>
          </cell>
          <cell r="AC142">
            <v>0</v>
          </cell>
        </row>
        <row r="142">
          <cell r="AO142">
            <v>0</v>
          </cell>
          <cell r="AP142">
            <v>0</v>
          </cell>
        </row>
        <row r="142">
          <cell r="AR142">
            <v>1491</v>
          </cell>
        </row>
        <row r="143">
          <cell r="D143" t="str">
            <v>省道S227线大埔县西河镇岩下至大东镇清泉溪段路面改造工程</v>
          </cell>
        </row>
        <row r="143">
          <cell r="F143" t="str">
            <v>路面改造</v>
          </cell>
          <cell r="G143" t="str">
            <v>/</v>
          </cell>
          <cell r="H143" t="str">
            <v>省道</v>
          </cell>
        </row>
        <row r="143">
          <cell r="L143">
            <v>23.325</v>
          </cell>
        </row>
        <row r="143">
          <cell r="P143">
            <v>23.325</v>
          </cell>
        </row>
        <row r="143">
          <cell r="W143">
            <v>3989</v>
          </cell>
        </row>
        <row r="143">
          <cell r="Z143">
            <v>3382</v>
          </cell>
        </row>
        <row r="143">
          <cell r="AB143">
            <v>0.847831536725997</v>
          </cell>
          <cell r="AC143">
            <v>0</v>
          </cell>
        </row>
        <row r="143">
          <cell r="AO143">
            <v>0</v>
          </cell>
          <cell r="AP143">
            <v>0</v>
          </cell>
        </row>
        <row r="143">
          <cell r="AR143">
            <v>3382</v>
          </cell>
        </row>
        <row r="144">
          <cell r="D144" t="str">
            <v>省道S227线大埔县西河镇纯德至岩下段路面改造工程</v>
          </cell>
        </row>
        <row r="144">
          <cell r="F144" t="str">
            <v>路面改造</v>
          </cell>
          <cell r="G144" t="str">
            <v>/</v>
          </cell>
          <cell r="H144" t="str">
            <v>省道</v>
          </cell>
        </row>
        <row r="144">
          <cell r="L144">
            <v>20.296</v>
          </cell>
        </row>
        <row r="144">
          <cell r="P144">
            <v>20.296</v>
          </cell>
        </row>
        <row r="144">
          <cell r="W144">
            <v>3468</v>
          </cell>
        </row>
        <row r="144">
          <cell r="Z144">
            <v>2943</v>
          </cell>
        </row>
        <row r="144">
          <cell r="AB144">
            <v>0.848615916955017</v>
          </cell>
          <cell r="AC144">
            <v>0</v>
          </cell>
        </row>
        <row r="144">
          <cell r="AO144">
            <v>0</v>
          </cell>
          <cell r="AP144">
            <v>0</v>
          </cell>
        </row>
        <row r="144">
          <cell r="AR144">
            <v>2943</v>
          </cell>
        </row>
        <row r="145">
          <cell r="D145" t="str">
            <v>省道S239线锦绣大桥及引道工程</v>
          </cell>
          <cell r="E145" t="str">
            <v>省道S239线兴宁市锦绣大桥及引道工程</v>
          </cell>
          <cell r="F145" t="str">
            <v>新（改）建</v>
          </cell>
          <cell r="G145" t="str">
            <v>否</v>
          </cell>
          <cell r="H145" t="str">
            <v>省道</v>
          </cell>
          <cell r="I145" t="str">
            <v>二级</v>
          </cell>
        </row>
        <row r="145">
          <cell r="L145">
            <v>0.49</v>
          </cell>
          <cell r="M145">
            <v>0.49</v>
          </cell>
        </row>
        <row r="145">
          <cell r="W145">
            <v>6719</v>
          </cell>
        </row>
        <row r="145">
          <cell r="Z145">
            <v>1846</v>
          </cell>
        </row>
        <row r="145">
          <cell r="AB145">
            <v>0.27474326536687</v>
          </cell>
          <cell r="AC145">
            <v>0</v>
          </cell>
        </row>
        <row r="145">
          <cell r="AO145">
            <v>0</v>
          </cell>
          <cell r="AP145">
            <v>0</v>
          </cell>
        </row>
        <row r="145">
          <cell r="AR145">
            <v>1846</v>
          </cell>
        </row>
        <row r="146">
          <cell r="D146" t="str">
            <v>梅州市G205线等国道路面改造工程</v>
          </cell>
        </row>
        <row r="146">
          <cell r="F146" t="str">
            <v>路面改造</v>
          </cell>
          <cell r="G146" t="str">
            <v>/</v>
          </cell>
          <cell r="H146" t="str">
            <v>国道</v>
          </cell>
        </row>
        <row r="146">
          <cell r="L146">
            <v>54.244</v>
          </cell>
          <cell r="M146">
            <v>0.702</v>
          </cell>
        </row>
        <row r="146">
          <cell r="O146">
            <v>45.712</v>
          </cell>
          <cell r="P146">
            <v>7.83</v>
          </cell>
        </row>
        <row r="146">
          <cell r="W146">
            <v>15030</v>
          </cell>
        </row>
        <row r="146">
          <cell r="Z146">
            <v>13345</v>
          </cell>
        </row>
        <row r="146">
          <cell r="AB146">
            <v>0.887890884896873</v>
          </cell>
          <cell r="AC146">
            <v>0</v>
          </cell>
        </row>
        <row r="146">
          <cell r="AO146">
            <v>0</v>
          </cell>
          <cell r="AP146">
            <v>0</v>
          </cell>
        </row>
        <row r="146">
          <cell r="AR146">
            <v>13345</v>
          </cell>
        </row>
        <row r="147">
          <cell r="D147" t="str">
            <v>梅州市迎国评普通省道干线公路路面改造工程</v>
          </cell>
        </row>
        <row r="147">
          <cell r="F147" t="str">
            <v>路面改造</v>
          </cell>
          <cell r="G147" t="str">
            <v>/</v>
          </cell>
          <cell r="H147" t="str">
            <v>省道</v>
          </cell>
        </row>
        <row r="147">
          <cell r="L147">
            <v>34.003</v>
          </cell>
        </row>
        <row r="147">
          <cell r="O147">
            <v>15.198</v>
          </cell>
          <cell r="P147">
            <v>18.805</v>
          </cell>
        </row>
        <row r="147">
          <cell r="W147">
            <v>11917</v>
          </cell>
        </row>
        <row r="147">
          <cell r="Z147">
            <v>5766</v>
          </cell>
        </row>
        <row r="147">
          <cell r="AB147">
            <v>0.483846605689351</v>
          </cell>
          <cell r="AC147">
            <v>0</v>
          </cell>
        </row>
        <row r="147">
          <cell r="AO147">
            <v>0</v>
          </cell>
          <cell r="AP147">
            <v>0</v>
          </cell>
        </row>
        <row r="147">
          <cell r="AR147">
            <v>5766</v>
          </cell>
        </row>
        <row r="148">
          <cell r="D148" t="str">
            <v>省道S225线平远县大柘至石正段改建工程</v>
          </cell>
          <cell r="E148" t="str">
            <v>省道S225线平远县大柘至石正段</v>
          </cell>
          <cell r="F148" t="str">
            <v>原级改造</v>
          </cell>
          <cell r="G148" t="str">
            <v>否</v>
          </cell>
          <cell r="H148" t="str">
            <v>省道</v>
          </cell>
          <cell r="I148" t="str">
            <v>二级</v>
          </cell>
        </row>
        <row r="148">
          <cell r="L148">
            <v>8.313</v>
          </cell>
        </row>
        <row r="148">
          <cell r="O148">
            <v>8.313</v>
          </cell>
        </row>
        <row r="148">
          <cell r="Q148" t="str">
            <v>中桥27.65m，路基宽度19m</v>
          </cell>
        </row>
        <row r="148">
          <cell r="S148">
            <v>525.35</v>
          </cell>
          <cell r="T148">
            <v>0.02765</v>
          </cell>
          <cell r="U148">
            <v>2020</v>
          </cell>
          <cell r="V148">
            <v>2022</v>
          </cell>
          <cell r="W148">
            <v>15972</v>
          </cell>
        </row>
        <row r="148">
          <cell r="Z148">
            <v>4662.0125</v>
          </cell>
        </row>
        <row r="148">
          <cell r="AB148">
            <v>0.291886582769847</v>
          </cell>
          <cell r="AC148">
            <v>0</v>
          </cell>
        </row>
        <row r="148">
          <cell r="AO148">
            <v>0</v>
          </cell>
          <cell r="AP148">
            <v>0</v>
          </cell>
        </row>
        <row r="148">
          <cell r="AR148">
            <v>4662</v>
          </cell>
        </row>
        <row r="149">
          <cell r="D149" t="str">
            <v>国道G238线五华县龙中至双璜段路面改造工程</v>
          </cell>
          <cell r="E149" t="str">
            <v>国道G238线五华县龙中至双璜段</v>
          </cell>
          <cell r="F149" t="str">
            <v>路面改造</v>
          </cell>
          <cell r="G149" t="str">
            <v>/</v>
          </cell>
          <cell r="H149" t="str">
            <v>国道</v>
          </cell>
        </row>
        <row r="149">
          <cell r="J149" t="str">
            <v>825.653
833</v>
          </cell>
          <cell r="K149" t="str">
            <v>831
843.653</v>
          </cell>
          <cell r="L149">
            <v>16</v>
          </cell>
        </row>
        <row r="149">
          <cell r="N149">
            <v>4.395</v>
          </cell>
          <cell r="O149">
            <v>11.605</v>
          </cell>
        </row>
        <row r="149">
          <cell r="U149">
            <v>2022</v>
          </cell>
          <cell r="V149">
            <v>2023</v>
          </cell>
          <cell r="W149">
            <v>5865</v>
          </cell>
        </row>
        <row r="149">
          <cell r="Z149">
            <v>5095</v>
          </cell>
        </row>
        <row r="149">
          <cell r="AB149">
            <v>0.868712702472293</v>
          </cell>
          <cell r="AC149">
            <v>0</v>
          </cell>
        </row>
        <row r="149">
          <cell r="AO149">
            <v>0</v>
          </cell>
          <cell r="AP149">
            <v>0</v>
          </cell>
        </row>
        <row r="149">
          <cell r="AR149">
            <v>5095</v>
          </cell>
        </row>
        <row r="150">
          <cell r="D150" t="str">
            <v>省道S238线五华县长布至周江段路面改造工程</v>
          </cell>
          <cell r="E150" t="str">
            <v>省道S238线五华县长布至周江段</v>
          </cell>
          <cell r="F150" t="str">
            <v>路面改造</v>
          </cell>
          <cell r="G150" t="str">
            <v>/</v>
          </cell>
          <cell r="H150" t="str">
            <v>省道</v>
          </cell>
        </row>
        <row r="150">
          <cell r="L150">
            <v>18</v>
          </cell>
        </row>
        <row r="150">
          <cell r="O150">
            <v>18</v>
          </cell>
        </row>
        <row r="150">
          <cell r="U150">
            <v>2022</v>
          </cell>
          <cell r="V150">
            <v>2023</v>
          </cell>
          <cell r="W150">
            <v>4057</v>
          </cell>
        </row>
        <row r="150">
          <cell r="Z150">
            <v>3600</v>
          </cell>
        </row>
        <row r="150">
          <cell r="AB150">
            <v>0.887355188562978</v>
          </cell>
          <cell r="AC150">
            <v>0</v>
          </cell>
        </row>
        <row r="150">
          <cell r="AO150">
            <v>0</v>
          </cell>
          <cell r="AP150">
            <v>0</v>
          </cell>
        </row>
        <row r="150">
          <cell r="AR150">
            <v>3600</v>
          </cell>
        </row>
        <row r="151">
          <cell r="D151" t="str">
            <v>省道S508线五华县郭田至双华段新建工程</v>
          </cell>
          <cell r="E151" t="str">
            <v>省道S508线五华县郭田至双华段</v>
          </cell>
          <cell r="F151" t="str">
            <v>新建</v>
          </cell>
          <cell r="G151" t="str">
            <v>是</v>
          </cell>
          <cell r="H151" t="str">
            <v>省道</v>
          </cell>
          <cell r="I151" t="str">
            <v>无路</v>
          </cell>
        </row>
        <row r="151">
          <cell r="L151">
            <v>13.73</v>
          </cell>
        </row>
        <row r="151">
          <cell r="O151">
            <v>13.73</v>
          </cell>
        </row>
        <row r="151">
          <cell r="W151">
            <v>17026.1</v>
          </cell>
        </row>
        <row r="151">
          <cell r="Z151">
            <v>3730</v>
          </cell>
        </row>
        <row r="151">
          <cell r="AB151">
            <v>0.219075419502998</v>
          </cell>
          <cell r="AC151">
            <v>0</v>
          </cell>
        </row>
        <row r="151">
          <cell r="AO151">
            <v>0</v>
          </cell>
          <cell r="AP151">
            <v>0</v>
          </cell>
        </row>
        <row r="151">
          <cell r="AR151">
            <v>3730</v>
          </cell>
        </row>
        <row r="152">
          <cell r="D152" t="str">
            <v>省道S340线五华县梅林镇优河村至龙村镇湖中村段</v>
          </cell>
          <cell r="E152" t="str">
            <v>省道S340线五华县梅林镇优河至龙村镇湖中段</v>
          </cell>
          <cell r="F152" t="str">
            <v>新建</v>
          </cell>
          <cell r="G152" t="str">
            <v>否</v>
          </cell>
          <cell r="H152" t="str">
            <v>省道</v>
          </cell>
          <cell r="I152" t="str">
            <v>二级</v>
          </cell>
        </row>
        <row r="152">
          <cell r="L152">
            <v>12.39</v>
          </cell>
        </row>
        <row r="152">
          <cell r="O152">
            <v>12.39</v>
          </cell>
        </row>
        <row r="152">
          <cell r="W152">
            <v>76776</v>
          </cell>
        </row>
        <row r="152">
          <cell r="Z152">
            <v>3098</v>
          </cell>
        </row>
        <row r="152">
          <cell r="AB152">
            <v>0.0403511514014796</v>
          </cell>
          <cell r="AC152">
            <v>0</v>
          </cell>
        </row>
        <row r="152">
          <cell r="AO152">
            <v>0</v>
          </cell>
          <cell r="AP152">
            <v>0</v>
          </cell>
        </row>
        <row r="152">
          <cell r="AR152">
            <v>3098</v>
          </cell>
        </row>
        <row r="153">
          <cell r="D153" t="str">
            <v>省道S223线五华潭下上围至安流完塘段路面改造</v>
          </cell>
        </row>
        <row r="153">
          <cell r="F153" t="str">
            <v>路面改造</v>
          </cell>
          <cell r="G153" t="str">
            <v>/</v>
          </cell>
          <cell r="H153" t="str">
            <v>省道</v>
          </cell>
        </row>
        <row r="153">
          <cell r="L153">
            <v>20.359</v>
          </cell>
        </row>
        <row r="153">
          <cell r="P153">
            <v>20.359</v>
          </cell>
        </row>
        <row r="153">
          <cell r="U153">
            <v>2021</v>
          </cell>
          <cell r="V153">
            <v>2022</v>
          </cell>
          <cell r="W153">
            <v>3638</v>
          </cell>
        </row>
        <row r="153">
          <cell r="Z153">
            <v>2952</v>
          </cell>
        </row>
        <row r="153">
          <cell r="AB153">
            <v>0.811434854315558</v>
          </cell>
          <cell r="AC153">
            <v>0</v>
          </cell>
        </row>
        <row r="153">
          <cell r="AO153">
            <v>0</v>
          </cell>
          <cell r="AP153">
            <v>0</v>
          </cell>
        </row>
        <row r="153">
          <cell r="AR153">
            <v>2952</v>
          </cell>
        </row>
        <row r="154">
          <cell r="D154" t="str">
            <v>省道S226线五华县郭田镇案下（郭田互通出口）至郭田圩镇段改建工程</v>
          </cell>
          <cell r="E154" t="str">
            <v>省道S226线五华县郭田坪上至圩镇段</v>
          </cell>
          <cell r="F154" t="str">
            <v>新（改）建</v>
          </cell>
          <cell r="G154" t="str">
            <v>否</v>
          </cell>
          <cell r="H154" t="str">
            <v>省道</v>
          </cell>
          <cell r="I154" t="str">
            <v>二级</v>
          </cell>
        </row>
        <row r="154">
          <cell r="L154">
            <v>3.226</v>
          </cell>
        </row>
        <row r="154">
          <cell r="O154">
            <v>3.226</v>
          </cell>
        </row>
        <row r="154">
          <cell r="U154">
            <v>2022</v>
          </cell>
          <cell r="V154">
            <v>2023</v>
          </cell>
          <cell r="W154">
            <v>4618.34</v>
          </cell>
        </row>
        <row r="154">
          <cell r="Z154">
            <v>1774.3</v>
          </cell>
        </row>
        <row r="154">
          <cell r="AB154">
            <v>0.384185659782519</v>
          </cell>
          <cell r="AC154">
            <v>0</v>
          </cell>
        </row>
        <row r="154">
          <cell r="AO154">
            <v>0</v>
          </cell>
          <cell r="AP154">
            <v>0</v>
          </cell>
        </row>
        <row r="154">
          <cell r="AR154">
            <v>1774</v>
          </cell>
        </row>
        <row r="155">
          <cell r="D155" t="str">
            <v>省道S239线五华县河东镇林石村至桂岭村段改建工程</v>
          </cell>
          <cell r="E155" t="str">
            <v>省道S239线五华县河东联岭至平南圩镇段</v>
          </cell>
          <cell r="F155" t="str">
            <v>新（改）建</v>
          </cell>
          <cell r="G155" t="str">
            <v>否</v>
          </cell>
          <cell r="H155" t="str">
            <v>省道</v>
          </cell>
          <cell r="I155" t="str">
            <v>二级</v>
          </cell>
        </row>
        <row r="155">
          <cell r="L155">
            <v>3.781</v>
          </cell>
        </row>
        <row r="155">
          <cell r="O155">
            <v>3.781</v>
          </cell>
        </row>
        <row r="155">
          <cell r="U155">
            <v>2022</v>
          </cell>
          <cell r="V155">
            <v>2023</v>
          </cell>
          <cell r="W155">
            <v>7479.04</v>
          </cell>
        </row>
        <row r="155">
          <cell r="Z155">
            <v>2079.55</v>
          </cell>
        </row>
        <row r="155">
          <cell r="AB155">
            <v>0.278050391494096</v>
          </cell>
          <cell r="AC155">
            <v>0</v>
          </cell>
        </row>
        <row r="155">
          <cell r="AO155">
            <v>0</v>
          </cell>
          <cell r="AP155">
            <v>0</v>
          </cell>
        </row>
        <row r="155">
          <cell r="AR155">
            <v>2080</v>
          </cell>
        </row>
        <row r="156">
          <cell r="D156" t="str">
            <v>国道G206线梅江区育豪至城北段路面改造工程</v>
          </cell>
          <cell r="E156" t="str">
            <v>国道G206线梅江区育豪至城北段</v>
          </cell>
          <cell r="F156" t="str">
            <v>路面改造</v>
          </cell>
          <cell r="G156" t="str">
            <v>/</v>
          </cell>
          <cell r="H156" t="str">
            <v>国道</v>
          </cell>
        </row>
        <row r="156">
          <cell r="J156">
            <v>2202.025</v>
          </cell>
          <cell r="K156">
            <v>2216.855</v>
          </cell>
          <cell r="L156">
            <v>14.83</v>
          </cell>
        </row>
        <row r="156">
          <cell r="N156">
            <v>5.755</v>
          </cell>
          <cell r="O156">
            <v>9.075</v>
          </cell>
        </row>
        <row r="156">
          <cell r="U156">
            <v>2022</v>
          </cell>
          <cell r="V156">
            <v>2023</v>
          </cell>
          <cell r="W156">
            <v>6152.69</v>
          </cell>
          <cell r="X156">
            <v>2373</v>
          </cell>
          <cell r="Y156" t="str">
            <v>交规划函〔2022〕185</v>
          </cell>
          <cell r="Z156">
            <v>2585.1</v>
          </cell>
        </row>
        <row r="156">
          <cell r="AB156">
            <v>0.805842647687434</v>
          </cell>
          <cell r="AC156">
            <v>2373</v>
          </cell>
        </row>
        <row r="156">
          <cell r="AI156">
            <v>2373</v>
          </cell>
        </row>
        <row r="156">
          <cell r="AO156">
            <v>0</v>
          </cell>
          <cell r="AP156">
            <v>0</v>
          </cell>
        </row>
        <row r="156">
          <cell r="AR156">
            <v>2585</v>
          </cell>
        </row>
        <row r="157">
          <cell r="D157" t="str">
            <v>S222线蕉岭县石子排至横町奇段路面改造工程</v>
          </cell>
        </row>
        <row r="157">
          <cell r="F157" t="str">
            <v>路面改造</v>
          </cell>
          <cell r="G157" t="str">
            <v>/</v>
          </cell>
          <cell r="H157" t="str">
            <v>省道</v>
          </cell>
        </row>
        <row r="157">
          <cell r="L157">
            <v>11.56</v>
          </cell>
        </row>
        <row r="157">
          <cell r="O157">
            <v>11.56</v>
          </cell>
        </row>
        <row r="157">
          <cell r="U157">
            <v>2021</v>
          </cell>
          <cell r="V157">
            <v>2022</v>
          </cell>
          <cell r="W157">
            <v>3793</v>
          </cell>
        </row>
        <row r="157">
          <cell r="Z157">
            <v>2659</v>
          </cell>
        </row>
        <row r="157">
          <cell r="AB157">
            <v>0.701028209860269</v>
          </cell>
          <cell r="AC157">
            <v>0</v>
          </cell>
        </row>
        <row r="157">
          <cell r="AO157">
            <v>0</v>
          </cell>
          <cell r="AP157">
            <v>0</v>
          </cell>
        </row>
        <row r="157">
          <cell r="AR157">
            <v>2659</v>
          </cell>
        </row>
        <row r="158">
          <cell r="D158" t="str">
            <v>省道S332线蕉岭县新铺墟至十二排段路面改造工程</v>
          </cell>
          <cell r="E158" t="str">
            <v>省道S332线蕉岭县新铺墟至十二排段</v>
          </cell>
          <cell r="F158" t="str">
            <v>路面改造</v>
          </cell>
          <cell r="G158" t="str">
            <v>/</v>
          </cell>
          <cell r="H158" t="str">
            <v>省道</v>
          </cell>
        </row>
        <row r="158">
          <cell r="J158">
            <v>100.412</v>
          </cell>
          <cell r="K158">
            <v>119.392</v>
          </cell>
          <cell r="L158">
            <v>18.468</v>
          </cell>
        </row>
        <row r="158">
          <cell r="O158">
            <v>13.544</v>
          </cell>
          <cell r="P158">
            <v>4.924</v>
          </cell>
        </row>
        <row r="158">
          <cell r="U158">
            <v>2022</v>
          </cell>
          <cell r="V158">
            <v>2022</v>
          </cell>
          <cell r="W158">
            <v>5159</v>
          </cell>
        </row>
        <row r="158">
          <cell r="Z158">
            <v>4100</v>
          </cell>
        </row>
        <row r="158">
          <cell r="AB158">
            <v>0.794727660399302</v>
          </cell>
          <cell r="AC158">
            <v>0</v>
          </cell>
        </row>
        <row r="158">
          <cell r="AO158">
            <v>0</v>
          </cell>
          <cell r="AP158">
            <v>0</v>
          </cell>
        </row>
        <row r="158">
          <cell r="AR158">
            <v>4100</v>
          </cell>
        </row>
        <row r="159">
          <cell r="D159" t="str">
            <v>省道S227线丰顺县潭江出米田至留隍横居公路改建工程</v>
          </cell>
          <cell r="E159" t="str">
            <v>省道S227线丰顺县潭江出米田至留隍横居段  </v>
          </cell>
          <cell r="F159" t="str">
            <v>升级改造</v>
          </cell>
          <cell r="G159" t="str">
            <v>否</v>
          </cell>
          <cell r="H159" t="str">
            <v>省道</v>
          </cell>
          <cell r="I159" t="str">
            <v>三级</v>
          </cell>
        </row>
        <row r="159">
          <cell r="L159">
            <v>35.389</v>
          </cell>
        </row>
        <row r="159">
          <cell r="N159">
            <v>26.973</v>
          </cell>
          <cell r="O159">
            <v>8.416</v>
          </cell>
        </row>
        <row r="159">
          <cell r="Q159" t="str">
            <v>大桥1198.75m，中桥365m，路基宽度8.5、11.5、18.5m</v>
          </cell>
          <cell r="R159">
            <v>10189.375</v>
          </cell>
          <cell r="S159">
            <v>3102.5</v>
          </cell>
          <cell r="T159">
            <v>1.56375</v>
          </cell>
          <cell r="U159">
            <v>2022</v>
          </cell>
          <cell r="V159">
            <v>2024</v>
          </cell>
          <cell r="W159">
            <v>63031.6</v>
          </cell>
          <cell r="X159">
            <v>17517.555</v>
          </cell>
        </row>
        <row r="159">
          <cell r="Z159">
            <v>21670</v>
          </cell>
        </row>
        <row r="159">
          <cell r="AB159">
            <v>0.621712839274269</v>
          </cell>
          <cell r="AC159">
            <v>3280</v>
          </cell>
        </row>
        <row r="159">
          <cell r="AJ159">
            <v>3280</v>
          </cell>
        </row>
        <row r="159">
          <cell r="AO159">
            <v>0</v>
          </cell>
          <cell r="AP159">
            <v>0</v>
          </cell>
        </row>
        <row r="159">
          <cell r="AR159">
            <v>7000</v>
          </cell>
        </row>
        <row r="160">
          <cell r="D160" t="str">
            <v>省道S226线兴宁市妇幼保健院至高速公路兴宁东出口段改建工程</v>
          </cell>
          <cell r="E160" t="str">
            <v>省道S226线兴宁市妇幼保健院至高速公路兴宁东出口段</v>
          </cell>
          <cell r="F160" t="str">
            <v>新（改）建</v>
          </cell>
          <cell r="G160" t="str">
            <v>否</v>
          </cell>
          <cell r="H160" t="str">
            <v>省道</v>
          </cell>
          <cell r="I160" t="str">
            <v>二级</v>
          </cell>
        </row>
        <row r="160">
          <cell r="L160">
            <v>8.604</v>
          </cell>
          <cell r="M160">
            <v>8.604</v>
          </cell>
        </row>
        <row r="160">
          <cell r="Q160" t="str">
            <v>大桥111.7m，宽21.5m</v>
          </cell>
          <cell r="R160">
            <v>2401.55</v>
          </cell>
        </row>
        <row r="160">
          <cell r="T160">
            <v>0.1117</v>
          </cell>
          <cell r="U160">
            <v>2022</v>
          </cell>
          <cell r="V160">
            <v>2023</v>
          </cell>
          <cell r="W160">
            <v>20364.75</v>
          </cell>
        </row>
        <row r="160">
          <cell r="Z160">
            <v>5672</v>
          </cell>
        </row>
        <row r="160">
          <cell r="AB160">
            <v>0.278520482696817</v>
          </cell>
          <cell r="AC160">
            <v>0</v>
          </cell>
        </row>
        <row r="160">
          <cell r="AO160">
            <v>0</v>
          </cell>
          <cell r="AP160">
            <v>0</v>
          </cell>
        </row>
        <row r="160">
          <cell r="AR160">
            <v>5672</v>
          </cell>
        </row>
        <row r="161">
          <cell r="D161" t="str">
            <v>国道G235线大埔县三河镇区及西河茶笼至丰村段路面改造工程</v>
          </cell>
          <cell r="E161" t="str">
            <v>国道G235线大埔县三河镇区及西河茶笼至丰村段</v>
          </cell>
          <cell r="F161" t="str">
            <v>路面改造</v>
          </cell>
          <cell r="G161" t="str">
            <v>/</v>
          </cell>
          <cell r="H161" t="str">
            <v>国道</v>
          </cell>
        </row>
        <row r="161">
          <cell r="J161" t="str">
            <v>1906.96
1938.317</v>
          </cell>
          <cell r="K161" t="str">
            <v>1909
1942.72</v>
          </cell>
          <cell r="L161">
            <v>6.443</v>
          </cell>
        </row>
        <row r="161">
          <cell r="O161">
            <v>6.443</v>
          </cell>
        </row>
        <row r="161">
          <cell r="U161">
            <v>2022</v>
          </cell>
          <cell r="V161">
            <v>2022</v>
          </cell>
          <cell r="W161">
            <v>1945</v>
          </cell>
        </row>
        <row r="161">
          <cell r="Z161">
            <v>1751</v>
          </cell>
        </row>
        <row r="161">
          <cell r="AB161">
            <v>0.90025706940874</v>
          </cell>
          <cell r="AC161">
            <v>0</v>
          </cell>
        </row>
        <row r="161">
          <cell r="AO161">
            <v>0</v>
          </cell>
          <cell r="AP161">
            <v>0</v>
          </cell>
        </row>
        <row r="161">
          <cell r="AR161">
            <v>1751</v>
          </cell>
        </row>
        <row r="162">
          <cell r="D162" t="str">
            <v>省道S224线梅县区雁洋雁上圆盘至黄坳段路面改造工程</v>
          </cell>
          <cell r="E162" t="str">
            <v>省道S224线梅县区雁上圆盘至黄坳段</v>
          </cell>
          <cell r="F162" t="str">
            <v>路面改造</v>
          </cell>
          <cell r="G162" t="str">
            <v>/</v>
          </cell>
          <cell r="H162" t="str">
            <v>省道</v>
          </cell>
        </row>
        <row r="162">
          <cell r="J162">
            <v>70.781</v>
          </cell>
          <cell r="K162">
            <v>94.68</v>
          </cell>
          <cell r="L162">
            <v>24.033</v>
          </cell>
        </row>
        <row r="162">
          <cell r="O162">
            <v>24.033</v>
          </cell>
        </row>
        <row r="162">
          <cell r="U162">
            <v>2022</v>
          </cell>
          <cell r="V162">
            <v>2022</v>
          </cell>
          <cell r="W162">
            <v>6729</v>
          </cell>
        </row>
        <row r="162">
          <cell r="Z162">
            <v>5528</v>
          </cell>
        </row>
        <row r="162">
          <cell r="AB162">
            <v>0.821518799227225</v>
          </cell>
          <cell r="AC162">
            <v>0</v>
          </cell>
        </row>
        <row r="162">
          <cell r="AO162">
            <v>0</v>
          </cell>
          <cell r="AP162">
            <v>0</v>
          </cell>
        </row>
        <row r="162">
          <cell r="AR162">
            <v>5528</v>
          </cell>
        </row>
        <row r="163">
          <cell r="D163" t="str">
            <v>国道G355线丰顺县留隍至潘田段路面改造工程</v>
          </cell>
          <cell r="E163" t="str">
            <v>国道G355线丰顺县留隍镇圩至潘田段</v>
          </cell>
          <cell r="F163" t="str">
            <v>路面改造</v>
          </cell>
          <cell r="G163" t="str">
            <v>/</v>
          </cell>
          <cell r="H163" t="str">
            <v>国道</v>
          </cell>
        </row>
        <row r="163">
          <cell r="J163">
            <v>573.263</v>
          </cell>
          <cell r="K163">
            <v>590.506</v>
          </cell>
          <cell r="L163">
            <v>17.243</v>
          </cell>
        </row>
        <row r="163">
          <cell r="O163">
            <v>17.243</v>
          </cell>
        </row>
        <row r="163">
          <cell r="U163">
            <v>2022</v>
          </cell>
          <cell r="V163">
            <v>2022</v>
          </cell>
          <cell r="W163">
            <v>5352</v>
          </cell>
        </row>
        <row r="163">
          <cell r="Z163">
            <v>4817</v>
          </cell>
        </row>
        <row r="163">
          <cell r="AB163">
            <v>0.900037369207773</v>
          </cell>
          <cell r="AC163">
            <v>0</v>
          </cell>
        </row>
        <row r="163">
          <cell r="AO163">
            <v>0</v>
          </cell>
          <cell r="AP163">
            <v>0</v>
          </cell>
        </row>
        <row r="163">
          <cell r="AR163">
            <v>4817</v>
          </cell>
        </row>
        <row r="164">
          <cell r="D164" t="str">
            <v>省道S223线梅县区客都大桥至高铁梅西站路面改造工程</v>
          </cell>
          <cell r="E164" t="str">
            <v>省道S223线梅县区客都大桥至高铁梅州西站段</v>
          </cell>
          <cell r="F164" t="str">
            <v>路面改造</v>
          </cell>
          <cell r="G164" t="str">
            <v>/</v>
          </cell>
          <cell r="H164" t="str">
            <v>省道</v>
          </cell>
        </row>
        <row r="164">
          <cell r="L164">
            <v>5.92</v>
          </cell>
          <cell r="M164">
            <v>5.92</v>
          </cell>
        </row>
        <row r="164">
          <cell r="U164">
            <v>2021</v>
          </cell>
          <cell r="V164">
            <v>2022</v>
          </cell>
          <cell r="W164">
            <v>4947</v>
          </cell>
        </row>
        <row r="164">
          <cell r="Z164">
            <v>2486</v>
          </cell>
        </row>
        <row r="164">
          <cell r="AB164">
            <v>0.50252678390944</v>
          </cell>
          <cell r="AC164">
            <v>0</v>
          </cell>
        </row>
        <row r="164">
          <cell r="AO164">
            <v>0</v>
          </cell>
          <cell r="AP164">
            <v>0</v>
          </cell>
        </row>
        <row r="164">
          <cell r="AR164">
            <v>2486</v>
          </cell>
        </row>
        <row r="165">
          <cell r="D165" t="str">
            <v>省道S223线五华县转水五星至华城万子段</v>
          </cell>
          <cell r="E165" t="str">
            <v>省道S223线五华县转水五星至华城万子段</v>
          </cell>
          <cell r="F165" t="str">
            <v>路面改造</v>
          </cell>
          <cell r="G165" t="str">
            <v>/</v>
          </cell>
          <cell r="H165" t="str">
            <v>省道</v>
          </cell>
        </row>
        <row r="165">
          <cell r="J165">
            <v>184.198</v>
          </cell>
          <cell r="K165">
            <v>201.563</v>
          </cell>
          <cell r="L165">
            <v>17.395</v>
          </cell>
        </row>
        <row r="165">
          <cell r="N165">
            <v>17.395</v>
          </cell>
        </row>
        <row r="165">
          <cell r="U165">
            <v>2022</v>
          </cell>
          <cell r="V165">
            <v>2023</v>
          </cell>
          <cell r="W165">
            <v>4212</v>
          </cell>
        </row>
        <row r="165">
          <cell r="Z165">
            <v>3791</v>
          </cell>
        </row>
        <row r="165">
          <cell r="AB165">
            <v>0.900047483380817</v>
          </cell>
          <cell r="AC165">
            <v>0</v>
          </cell>
        </row>
        <row r="165">
          <cell r="AO165">
            <v>0</v>
          </cell>
          <cell r="AP165">
            <v>0</v>
          </cell>
        </row>
        <row r="165">
          <cell r="AR165">
            <v>3791</v>
          </cell>
        </row>
        <row r="166">
          <cell r="D166" t="str">
            <v>国道G238线五华县城段改线工程</v>
          </cell>
          <cell r="E166" t="str">
            <v>国道G238线五华县城段  </v>
          </cell>
          <cell r="F166" t="str">
            <v>新（改）建</v>
          </cell>
          <cell r="G166" t="str">
            <v>否</v>
          </cell>
          <cell r="H166" t="str">
            <v>国道</v>
          </cell>
          <cell r="I166" t="str">
            <v>二级</v>
          </cell>
        </row>
        <row r="166">
          <cell r="L166">
            <v>10.585</v>
          </cell>
          <cell r="M166">
            <v>10.585</v>
          </cell>
        </row>
        <row r="166">
          <cell r="Q166" t="str">
            <v>长乐大桥主桥570m、宽24m，引桥宽18m；柏树头大桥130m、宽25m</v>
          </cell>
          <cell r="R166">
            <v>21358</v>
          </cell>
        </row>
        <row r="166">
          <cell r="T166">
            <v>0.946</v>
          </cell>
          <cell r="U166">
            <v>2022</v>
          </cell>
          <cell r="V166">
            <v>2024</v>
          </cell>
          <cell r="W166">
            <v>47501.47</v>
          </cell>
          <cell r="X166">
            <v>16936</v>
          </cell>
          <cell r="Y166" t="str">
            <v>交规划函〔2022〕185</v>
          </cell>
          <cell r="Z166">
            <v>10585</v>
          </cell>
        </row>
        <row r="166">
          <cell r="AB166">
            <v>0.579371543659596</v>
          </cell>
          <cell r="AC166">
            <v>16936</v>
          </cell>
        </row>
        <row r="166">
          <cell r="AK166">
            <v>10162</v>
          </cell>
        </row>
        <row r="166">
          <cell r="AM166">
            <v>1500</v>
          </cell>
        </row>
        <row r="166">
          <cell r="AO166">
            <v>0</v>
          </cell>
          <cell r="AP166">
            <v>5274</v>
          </cell>
        </row>
        <row r="166">
          <cell r="AR166">
            <v>12795</v>
          </cell>
        </row>
        <row r="167">
          <cell r="D167" t="str">
            <v>省道S334蕉岭县蕉城至蓝坊路面大修工程</v>
          </cell>
          <cell r="E167" t="str">
            <v>无</v>
          </cell>
          <cell r="F167" t="str">
            <v>路面改造</v>
          </cell>
          <cell r="G167" t="str">
            <v>/</v>
          </cell>
          <cell r="H167" t="str">
            <v>省道</v>
          </cell>
        </row>
        <row r="167">
          <cell r="J167" t="str">
            <v>K0+000</v>
          </cell>
          <cell r="K167" t="str">
            <v>K6+000</v>
          </cell>
          <cell r="L167">
            <v>6</v>
          </cell>
        </row>
        <row r="167">
          <cell r="P167">
            <v>6</v>
          </cell>
        </row>
        <row r="167">
          <cell r="W167">
            <v>1600</v>
          </cell>
        </row>
        <row r="167">
          <cell r="Z167">
            <v>1200</v>
          </cell>
          <cell r="AA167" t="str">
            <v>粤交规〔2023〕144 号</v>
          </cell>
          <cell r="AB167">
            <v>0.75</v>
          </cell>
          <cell r="AC167">
            <v>0</v>
          </cell>
        </row>
        <row r="167">
          <cell r="AO167">
            <v>0</v>
          </cell>
          <cell r="AP167">
            <v>0</v>
          </cell>
        </row>
        <row r="167">
          <cell r="AR167">
            <v>870</v>
          </cell>
        </row>
        <row r="168">
          <cell r="D168" t="str">
            <v>省道S228线兴宁市龙田金星至径南太平段路面改造工程</v>
          </cell>
          <cell r="E168" t="str">
            <v>省道S228线兴宁市径龙田至径南太平段</v>
          </cell>
          <cell r="F168" t="str">
            <v>路面改造</v>
          </cell>
          <cell r="G168" t="str">
            <v>/</v>
          </cell>
          <cell r="H168" t="str">
            <v>省道</v>
          </cell>
        </row>
        <row r="168">
          <cell r="J168" t="str">
            <v>K47+819</v>
          </cell>
          <cell r="K168" t="str">
            <v>K90+278</v>
          </cell>
          <cell r="L168">
            <v>39.477</v>
          </cell>
        </row>
        <row r="168">
          <cell r="P168">
            <v>39.477</v>
          </cell>
        </row>
        <row r="168">
          <cell r="U168">
            <v>2022</v>
          </cell>
          <cell r="V168">
            <v>2023</v>
          </cell>
          <cell r="W168">
            <v>9787.91</v>
          </cell>
        </row>
        <row r="168">
          <cell r="Z168">
            <v>7895</v>
          </cell>
          <cell r="AA168" t="str">
            <v>粤交规〔2023〕144 号</v>
          </cell>
          <cell r="AB168">
            <v>0.806607334967322</v>
          </cell>
          <cell r="AC168">
            <v>0</v>
          </cell>
        </row>
        <row r="168">
          <cell r="AO168">
            <v>0</v>
          </cell>
          <cell r="AP168">
            <v>0</v>
          </cell>
        </row>
        <row r="168">
          <cell r="AR168">
            <v>7895</v>
          </cell>
        </row>
        <row r="169">
          <cell r="D169" t="str">
            <v>省道S222线大埔县桃石（大埔梅县交界）至坑尾段路面改造工程</v>
          </cell>
          <cell r="E169" t="str">
            <v>省道222线大埔梅县交界至坑尾段</v>
          </cell>
          <cell r="F169" t="str">
            <v>路面改造</v>
          </cell>
          <cell r="G169" t="str">
            <v>/</v>
          </cell>
          <cell r="H169" t="str">
            <v>省道</v>
          </cell>
        </row>
        <row r="169">
          <cell r="J169" t="str">
            <v>K56+641</v>
          </cell>
          <cell r="K169" t="str">
            <v>K67+880</v>
          </cell>
          <cell r="L169">
            <v>11.239</v>
          </cell>
        </row>
        <row r="169">
          <cell r="P169">
            <v>11.239</v>
          </cell>
        </row>
        <row r="169">
          <cell r="U169">
            <v>2022</v>
          </cell>
          <cell r="V169">
            <v>2023</v>
          </cell>
          <cell r="W169">
            <v>2832.45</v>
          </cell>
        </row>
        <row r="169">
          <cell r="Z169">
            <v>2248</v>
          </cell>
          <cell r="AA169" t="str">
            <v>粤交规〔2023〕144 号</v>
          </cell>
          <cell r="AB169">
            <v>0.793659199632827</v>
          </cell>
          <cell r="AC169">
            <v>0</v>
          </cell>
        </row>
        <row r="169">
          <cell r="AO169">
            <v>0</v>
          </cell>
          <cell r="AP169">
            <v>0</v>
          </cell>
        </row>
        <row r="169">
          <cell r="AR169">
            <v>2248</v>
          </cell>
        </row>
        <row r="170">
          <cell r="D170" t="str">
            <v>省道S242线梅县区梅南圩镇至北洞段红色旅游公路改建工程</v>
          </cell>
          <cell r="E170" t="str">
            <v>省道S242线梅县区梅南至北洞段</v>
          </cell>
          <cell r="F170" t="str">
            <v>升级改造</v>
          </cell>
          <cell r="G170" t="str">
            <v>是</v>
          </cell>
          <cell r="H170" t="str">
            <v>省道</v>
          </cell>
          <cell r="I170" t="str">
            <v>四级</v>
          </cell>
          <cell r="J170" t="str">
            <v>K50+561</v>
          </cell>
          <cell r="K170" t="str">
            <v>K72+161</v>
          </cell>
          <cell r="L170">
            <v>21.6</v>
          </cell>
        </row>
        <row r="170">
          <cell r="P170">
            <v>21.6</v>
          </cell>
        </row>
        <row r="170">
          <cell r="U170">
            <v>2023</v>
          </cell>
          <cell r="V170">
            <v>2025</v>
          </cell>
          <cell r="W170">
            <v>26262</v>
          </cell>
        </row>
        <row r="170">
          <cell r="Z170">
            <v>9720</v>
          </cell>
          <cell r="AA170" t="str">
            <v>粤交规〔2023〕144 号</v>
          </cell>
          <cell r="AB170">
            <v>0.370116518163125</v>
          </cell>
          <cell r="AC170">
            <v>0</v>
          </cell>
        </row>
        <row r="170">
          <cell r="AO170">
            <v>0</v>
          </cell>
          <cell r="AP170">
            <v>0</v>
          </cell>
        </row>
        <row r="170">
          <cell r="AR170">
            <v>1000</v>
          </cell>
        </row>
        <row r="171">
          <cell r="D171" t="str">
            <v>省道S222线大埔县高陂至桃源食饭溪段路面改造工程</v>
          </cell>
          <cell r="E171" t="str">
            <v>省道S222线大埔县高陂至桃源食饭溪段</v>
          </cell>
          <cell r="F171" t="str">
            <v>路面改造</v>
          </cell>
          <cell r="G171" t="str">
            <v>是</v>
          </cell>
          <cell r="H171" t="str">
            <v>省道</v>
          </cell>
          <cell r="I171" t="str">
            <v>二级</v>
          </cell>
          <cell r="J171">
            <v>107.867</v>
          </cell>
          <cell r="K171">
            <v>134.446</v>
          </cell>
          <cell r="L171">
            <v>26.579</v>
          </cell>
        </row>
        <row r="171">
          <cell r="O171">
            <v>26.579</v>
          </cell>
        </row>
        <row r="171">
          <cell r="U171">
            <v>2023</v>
          </cell>
          <cell r="V171">
            <v>2024</v>
          </cell>
          <cell r="W171">
            <v>6973.58</v>
          </cell>
        </row>
        <row r="171">
          <cell r="Z171">
            <v>6113</v>
          </cell>
          <cell r="AA171" t="str">
            <v>粤交规〔2024〕84 号</v>
          </cell>
          <cell r="AB171">
            <v>0.876594231370401</v>
          </cell>
          <cell r="AC171">
            <v>0</v>
          </cell>
        </row>
        <row r="171">
          <cell r="AO171">
            <v>0</v>
          </cell>
          <cell r="AP171">
            <v>0</v>
          </cell>
        </row>
        <row r="171">
          <cell r="AR171">
            <v>6113</v>
          </cell>
        </row>
        <row r="172">
          <cell r="D172" t="str">
            <v>国道G235线丰顺县城至揭西交界段路面改造工程</v>
          </cell>
          <cell r="E172" t="str">
            <v>国道G235线丰顺县城至揭西交界段</v>
          </cell>
          <cell r="F172" t="str">
            <v>路面改造</v>
          </cell>
          <cell r="G172" t="str">
            <v>/</v>
          </cell>
          <cell r="H172" t="str">
            <v>国道</v>
          </cell>
          <cell r="I172" t="str">
            <v>二级</v>
          </cell>
          <cell r="J172">
            <v>2068.897</v>
          </cell>
          <cell r="K172">
            <v>2086.807</v>
          </cell>
          <cell r="L172">
            <v>17.91</v>
          </cell>
        </row>
        <row r="172">
          <cell r="N172">
            <v>17.91</v>
          </cell>
        </row>
        <row r="172">
          <cell r="U172">
            <v>2024</v>
          </cell>
          <cell r="V172">
            <v>2024</v>
          </cell>
          <cell r="W172">
            <v>8488.8</v>
          </cell>
        </row>
        <row r="172">
          <cell r="Z172">
            <v>7522</v>
          </cell>
          <cell r="AA172" t="str">
            <v>粤交规〔2024〕84 号</v>
          </cell>
          <cell r="AB172">
            <v>0.886108755065498</v>
          </cell>
          <cell r="AC172">
            <v>0</v>
          </cell>
        </row>
        <row r="172">
          <cell r="AO172">
            <v>0</v>
          </cell>
          <cell r="AP172">
            <v>0</v>
          </cell>
        </row>
        <row r="172">
          <cell r="AR172">
            <v>7522</v>
          </cell>
        </row>
        <row r="173">
          <cell r="D173" t="str">
            <v>省道S222线蕉岭县蓝坊至石子排段改建工程</v>
          </cell>
          <cell r="E173" t="str">
            <v>省道S222线蕉岭县蓝坊至石子排段</v>
          </cell>
          <cell r="F173" t="str">
            <v>新（改）建</v>
          </cell>
          <cell r="G173" t="str">
            <v>是</v>
          </cell>
          <cell r="H173" t="str">
            <v>省道</v>
          </cell>
          <cell r="I173" t="str">
            <v>四级</v>
          </cell>
          <cell r="J173">
            <v>0</v>
          </cell>
          <cell r="K173">
            <v>4.788</v>
          </cell>
          <cell r="L173">
            <v>4.788</v>
          </cell>
        </row>
        <row r="173">
          <cell r="O173">
            <v>4.788</v>
          </cell>
        </row>
        <row r="173">
          <cell r="Q173" t="str">
            <v>中桥长26.5米/1座（单跨20m），宽10米。</v>
          </cell>
        </row>
        <row r="173">
          <cell r="S173">
            <v>265</v>
          </cell>
          <cell r="T173">
            <v>0.0265</v>
          </cell>
          <cell r="U173">
            <v>2023</v>
          </cell>
          <cell r="V173">
            <v>2025</v>
          </cell>
          <cell r="W173">
            <v>6621.42</v>
          </cell>
        </row>
        <row r="173">
          <cell r="Z173">
            <v>2672</v>
          </cell>
          <cell r="AA173" t="str">
            <v>粤交规〔2024〕84 号</v>
          </cell>
          <cell r="AB173">
            <v>0.403538817957477</v>
          </cell>
          <cell r="AC173">
            <v>0</v>
          </cell>
        </row>
        <row r="173">
          <cell r="AO173">
            <v>0</v>
          </cell>
          <cell r="AP173">
            <v>0</v>
          </cell>
        </row>
        <row r="173">
          <cell r="AR173">
            <v>1500</v>
          </cell>
        </row>
        <row r="174">
          <cell r="D174" t="str">
            <v>国道G205线梅江区月梅至程江大桥段路面改造工程</v>
          </cell>
          <cell r="E174" t="str">
            <v>国道G205线月梅至程江大桥段</v>
          </cell>
          <cell r="F174" t="str">
            <v>路面改造</v>
          </cell>
          <cell r="G174" t="str">
            <v>/</v>
          </cell>
          <cell r="H174" t="str">
            <v>国道</v>
          </cell>
          <cell r="I174" t="str">
            <v>一级</v>
          </cell>
          <cell r="J174">
            <v>2585.406</v>
          </cell>
          <cell r="K174">
            <v>2593.326</v>
          </cell>
          <cell r="L174">
            <v>7.92</v>
          </cell>
          <cell r="M174">
            <v>7.92</v>
          </cell>
        </row>
        <row r="174">
          <cell r="U174">
            <v>2023</v>
          </cell>
          <cell r="V174">
            <v>2024</v>
          </cell>
          <cell r="W174">
            <v>4788.56</v>
          </cell>
        </row>
        <row r="174">
          <cell r="Z174">
            <v>4310</v>
          </cell>
          <cell r="AA174" t="str">
            <v>粤交规〔2024〕84 号</v>
          </cell>
          <cell r="AB174">
            <v>0.900061813990009</v>
          </cell>
          <cell r="AC174">
            <v>0</v>
          </cell>
        </row>
        <row r="174">
          <cell r="AO174">
            <v>0</v>
          </cell>
          <cell r="AP174">
            <v>0</v>
          </cell>
        </row>
        <row r="174">
          <cell r="AR174">
            <v>4310</v>
          </cell>
        </row>
        <row r="175">
          <cell r="D175" t="str">
            <v>省道S225线丙村芦陵至白渡大桥路面改造工程</v>
          </cell>
          <cell r="E175" t="str">
            <v>省道S225线梅县区丙村芦陵至白渡老桥段</v>
          </cell>
          <cell r="F175" t="str">
            <v>路面改造</v>
          </cell>
          <cell r="G175" t="str">
            <v>/</v>
          </cell>
          <cell r="H175" t="str">
            <v>省道</v>
          </cell>
          <cell r="I175" t="str">
            <v>二级、三级</v>
          </cell>
          <cell r="J175">
            <v>7.34</v>
          </cell>
          <cell r="K175">
            <v>21.658</v>
          </cell>
          <cell r="L175">
            <v>7.577</v>
          </cell>
        </row>
        <row r="175">
          <cell r="P175">
            <v>7.577</v>
          </cell>
        </row>
        <row r="175">
          <cell r="U175">
            <v>2024</v>
          </cell>
          <cell r="V175">
            <v>2024</v>
          </cell>
          <cell r="W175">
            <v>1689.63</v>
          </cell>
        </row>
        <row r="175">
          <cell r="Z175">
            <v>1515</v>
          </cell>
          <cell r="AA175" t="str">
            <v>粤交规〔2024〕84 号</v>
          </cell>
          <cell r="AB175">
            <v>0.896646011256902</v>
          </cell>
          <cell r="AC175">
            <v>0</v>
          </cell>
        </row>
        <row r="175">
          <cell r="AO175">
            <v>0</v>
          </cell>
          <cell r="AP175">
            <v>0</v>
          </cell>
        </row>
        <row r="175">
          <cell r="AR175">
            <v>1515</v>
          </cell>
        </row>
        <row r="176">
          <cell r="D176" t="str">
            <v>省道S224线梅县区剑英大桥至雁上圆盘段路面改造工程</v>
          </cell>
          <cell r="E176" t="str">
            <v>省道S224线梅县区剑英大桥至雁上圆盘段</v>
          </cell>
          <cell r="F176" t="str">
            <v>路面改造</v>
          </cell>
          <cell r="G176" t="str">
            <v>/</v>
          </cell>
          <cell r="H176" t="str">
            <v>省道</v>
          </cell>
          <cell r="I176" t="str">
            <v>一级</v>
          </cell>
          <cell r="J176">
            <v>64.871</v>
          </cell>
          <cell r="K176">
            <v>70.781</v>
          </cell>
          <cell r="L176">
            <v>5.91</v>
          </cell>
          <cell r="M176">
            <v>5.91</v>
          </cell>
        </row>
        <row r="176">
          <cell r="U176">
            <v>2024</v>
          </cell>
          <cell r="V176">
            <v>2024</v>
          </cell>
          <cell r="W176">
            <v>4179.38</v>
          </cell>
        </row>
        <row r="176">
          <cell r="Z176">
            <v>2660</v>
          </cell>
          <cell r="AA176" t="str">
            <v>粤交规〔2024〕84 号</v>
          </cell>
          <cell r="AB176">
            <v>0.636458039230699</v>
          </cell>
          <cell r="AC176">
            <v>0</v>
          </cell>
        </row>
        <row r="176">
          <cell r="AO176">
            <v>0</v>
          </cell>
          <cell r="AP176">
            <v>0</v>
          </cell>
        </row>
        <row r="176">
          <cell r="AR176">
            <v>2660</v>
          </cell>
        </row>
        <row r="177">
          <cell r="D177" t="str">
            <v>省道S223线梅县区南口葵岗至荷泗段路面改造工程</v>
          </cell>
          <cell r="E177" t="str">
            <v>省道S223线梅县区葵岗至荷泗段</v>
          </cell>
          <cell r="F177" t="str">
            <v>路面改造</v>
          </cell>
          <cell r="G177" t="str">
            <v>/</v>
          </cell>
          <cell r="H177" t="str">
            <v>省道</v>
          </cell>
          <cell r="I177" t="str">
            <v>二级</v>
          </cell>
          <cell r="J177">
            <v>119.104</v>
          </cell>
          <cell r="K177">
            <v>137.319</v>
          </cell>
          <cell r="L177">
            <v>18.215</v>
          </cell>
        </row>
        <row r="177">
          <cell r="O177">
            <v>18.215</v>
          </cell>
        </row>
        <row r="177">
          <cell r="U177">
            <v>2024</v>
          </cell>
          <cell r="V177">
            <v>2024</v>
          </cell>
          <cell r="W177">
            <v>4965.83</v>
          </cell>
        </row>
        <row r="177">
          <cell r="Z177">
            <v>4189</v>
          </cell>
          <cell r="AA177" t="str">
            <v>粤交规〔2024〕84 号</v>
          </cell>
          <cell r="AB177">
            <v>0.843564922681606</v>
          </cell>
          <cell r="AC177">
            <v>0</v>
          </cell>
        </row>
        <row r="177">
          <cell r="AO177">
            <v>0</v>
          </cell>
          <cell r="AP177">
            <v>0</v>
          </cell>
        </row>
        <row r="177">
          <cell r="AR177">
            <v>4189</v>
          </cell>
        </row>
        <row r="178">
          <cell r="D178" t="str">
            <v>省道S333线梅县区南口瑶上至石坑转水潭段路面改造工程</v>
          </cell>
          <cell r="E178" t="str">
            <v>省道S333线梅县区南口瑶上至石坑转水潭段</v>
          </cell>
          <cell r="F178" t="str">
            <v>路面改造</v>
          </cell>
          <cell r="G178" t="str">
            <v>/</v>
          </cell>
          <cell r="H178" t="str">
            <v>省道</v>
          </cell>
          <cell r="I178" t="str">
            <v>三级</v>
          </cell>
          <cell r="J178">
            <v>155.505</v>
          </cell>
          <cell r="K178">
            <v>174.795</v>
          </cell>
          <cell r="L178">
            <v>19.29</v>
          </cell>
        </row>
        <row r="178">
          <cell r="O178">
            <v>19.29</v>
          </cell>
        </row>
        <row r="178">
          <cell r="U178">
            <v>2024</v>
          </cell>
          <cell r="V178">
            <v>2024</v>
          </cell>
          <cell r="W178">
            <v>4933.84</v>
          </cell>
        </row>
        <row r="178">
          <cell r="Z178">
            <v>4437</v>
          </cell>
          <cell r="AA178" t="str">
            <v>粤交规〔2024〕84 号</v>
          </cell>
          <cell r="AB178">
            <v>0.899299531399478</v>
          </cell>
          <cell r="AC178">
            <v>0</v>
          </cell>
        </row>
        <row r="178">
          <cell r="AO178">
            <v>0</v>
          </cell>
          <cell r="AP178">
            <v>0</v>
          </cell>
        </row>
        <row r="178">
          <cell r="AR178">
            <v>4437</v>
          </cell>
        </row>
        <row r="179">
          <cell r="D179" t="str">
            <v>省道S226线兴宁市罗浮（省界）至新陂段改建工程</v>
          </cell>
          <cell r="E179" t="str">
            <v>省道S226线兴宁市罗浮（省界）至新陂段</v>
          </cell>
          <cell r="F179" t="str">
            <v>新（改）建</v>
          </cell>
          <cell r="G179" t="str">
            <v>是</v>
          </cell>
          <cell r="H179" t="str">
            <v>省道</v>
          </cell>
          <cell r="I179" t="str">
            <v>三级4.378公里、四级56.56公里</v>
          </cell>
          <cell r="J179">
            <v>2.15</v>
          </cell>
          <cell r="K179">
            <v>63.088</v>
          </cell>
          <cell r="L179">
            <v>60.938</v>
          </cell>
        </row>
        <row r="179">
          <cell r="O179">
            <v>60.938</v>
          </cell>
        </row>
        <row r="179">
          <cell r="Q179" t="str">
            <v>大桥705m/5座、中小桥1325.4m/24座（单跨20m)、宽10米；</v>
          </cell>
          <cell r="R179">
            <v>7050</v>
          </cell>
          <cell r="S179">
            <v>13254</v>
          </cell>
          <cell r="T179">
            <v>2.0304</v>
          </cell>
          <cell r="U179">
            <v>2023</v>
          </cell>
          <cell r="V179">
            <v>2025</v>
          </cell>
          <cell r="W179">
            <v>155034.92</v>
          </cell>
        </row>
        <row r="179">
          <cell r="Z179">
            <v>36742</v>
          </cell>
          <cell r="AA179" t="str">
            <v>粤交规〔2024〕84 号</v>
          </cell>
          <cell r="AB179">
            <v>0.236991769338159</v>
          </cell>
          <cell r="AC179">
            <v>0</v>
          </cell>
        </row>
        <row r="179">
          <cell r="AO179">
            <v>0</v>
          </cell>
          <cell r="AP179">
            <v>0</v>
          </cell>
        </row>
        <row r="179">
          <cell r="AR179">
            <v>12000</v>
          </cell>
        </row>
        <row r="180">
          <cell r="D180" t="str">
            <v>省道S225线兴宁市黄槐至岗背段路面改造工程</v>
          </cell>
        </row>
        <row r="180">
          <cell r="F180" t="str">
            <v>路面改造</v>
          </cell>
          <cell r="G180" t="str">
            <v>是</v>
          </cell>
          <cell r="H180" t="str">
            <v>省道</v>
          </cell>
          <cell r="I180" t="str">
            <v>二级</v>
          </cell>
          <cell r="J180" t="str">
            <v>K82+271</v>
          </cell>
          <cell r="K180" t="str">
            <v>K107+116</v>
          </cell>
          <cell r="L180">
            <v>24.845</v>
          </cell>
        </row>
        <row r="180">
          <cell r="O180">
            <v>24.845</v>
          </cell>
        </row>
        <row r="180">
          <cell r="U180">
            <v>2024</v>
          </cell>
          <cell r="V180">
            <v>2025</v>
          </cell>
          <cell r="W180">
            <v>9659.93</v>
          </cell>
        </row>
        <row r="180">
          <cell r="Z180">
            <v>5714</v>
          </cell>
          <cell r="AA180" t="str">
            <v>粤交规〔2024〕84 号</v>
          </cell>
          <cell r="AB180">
            <v>0.591515673509021</v>
          </cell>
          <cell r="AC180">
            <v>0</v>
          </cell>
        </row>
        <row r="180">
          <cell r="AO180">
            <v>0</v>
          </cell>
          <cell r="AP180">
            <v>0</v>
          </cell>
        </row>
        <row r="180">
          <cell r="AR180">
            <v>5714</v>
          </cell>
        </row>
        <row r="181">
          <cell r="D181" t="str">
            <v>省道S333线兴宁市黄陂三佳村莲塘岗至黄陂粒坑段路面改造工程</v>
          </cell>
          <cell r="E181" t="str">
            <v>省道S333线兴宁市黄陂三佳村莲塘岗至黄陂粒坑段</v>
          </cell>
          <cell r="F181" t="str">
            <v>路面改造</v>
          </cell>
          <cell r="G181" t="str">
            <v>是</v>
          </cell>
          <cell r="H181" t="str">
            <v>省道</v>
          </cell>
          <cell r="I181" t="str">
            <v>四级</v>
          </cell>
          <cell r="J181" t="str">
            <v>K182+772</v>
          </cell>
          <cell r="K181" t="str">
            <v>K188+486.859</v>
          </cell>
          <cell r="L181">
            <v>5.715</v>
          </cell>
        </row>
        <row r="181">
          <cell r="P181">
            <v>5.715</v>
          </cell>
        </row>
        <row r="181">
          <cell r="U181">
            <v>2024</v>
          </cell>
          <cell r="V181">
            <v>2024</v>
          </cell>
          <cell r="W181">
            <v>1893.48</v>
          </cell>
        </row>
        <row r="181">
          <cell r="Z181">
            <v>1143</v>
          </cell>
          <cell r="AA181" t="str">
            <v>粤交规〔2024〕84 号</v>
          </cell>
          <cell r="AB181">
            <v>0.603650421446226</v>
          </cell>
          <cell r="AC181">
            <v>0</v>
          </cell>
        </row>
        <row r="181">
          <cell r="AO181">
            <v>0</v>
          </cell>
          <cell r="AP181">
            <v>0</v>
          </cell>
        </row>
        <row r="181">
          <cell r="AR181">
            <v>1143</v>
          </cell>
        </row>
        <row r="182">
          <cell r="D182" t="str">
            <v>国道G206线平远县超竹至梅平径段改建工程</v>
          </cell>
        </row>
        <row r="182">
          <cell r="F182" t="str">
            <v>新（改）建</v>
          </cell>
        </row>
        <row r="182">
          <cell r="H182" t="str">
            <v>国道</v>
          </cell>
        </row>
        <row r="182">
          <cell r="L182">
            <v>18.367</v>
          </cell>
          <cell r="M182">
            <v>18.367</v>
          </cell>
        </row>
        <row r="182">
          <cell r="W182">
            <v>75109</v>
          </cell>
          <cell r="X182">
            <v>29387</v>
          </cell>
        </row>
        <row r="182">
          <cell r="AB182">
            <v>0.391258038317645</v>
          </cell>
          <cell r="AC182">
            <v>5422</v>
          </cell>
        </row>
        <row r="182">
          <cell r="AP182">
            <v>5422</v>
          </cell>
        </row>
        <row r="182">
          <cell r="AR182">
            <v>0</v>
          </cell>
        </row>
        <row r="183">
          <cell r="D183" t="str">
            <v>省道S383线清新浸潭镇至庙坑段路面改造工程</v>
          </cell>
        </row>
        <row r="183">
          <cell r="F183" t="str">
            <v>路面改造</v>
          </cell>
          <cell r="G183" t="str">
            <v>/</v>
          </cell>
          <cell r="H183" t="str">
            <v>省道</v>
          </cell>
        </row>
        <row r="183">
          <cell r="L183">
            <v>40.97</v>
          </cell>
        </row>
        <row r="183">
          <cell r="O183">
            <v>12.702</v>
          </cell>
          <cell r="P183">
            <v>28.268</v>
          </cell>
        </row>
        <row r="183">
          <cell r="W183">
            <v>14540</v>
          </cell>
        </row>
        <row r="183">
          <cell r="Z183">
            <v>6639</v>
          </cell>
        </row>
        <row r="183">
          <cell r="AB183">
            <v>0.456602475928473</v>
          </cell>
          <cell r="AC183">
            <v>0</v>
          </cell>
        </row>
        <row r="183">
          <cell r="AO183">
            <v>0</v>
          </cell>
          <cell r="AP183">
            <v>0</v>
          </cell>
        </row>
        <row r="183">
          <cell r="AR183">
            <v>6639</v>
          </cell>
        </row>
        <row r="184">
          <cell r="D184" t="str">
            <v>国道G234线连山鹿鸣至太保山口段路面改造工程</v>
          </cell>
        </row>
        <row r="184">
          <cell r="F184" t="str">
            <v>路面改造</v>
          </cell>
          <cell r="G184" t="str">
            <v>/</v>
          </cell>
          <cell r="H184" t="str">
            <v>国道</v>
          </cell>
        </row>
        <row r="184">
          <cell r="L184">
            <v>15.8</v>
          </cell>
        </row>
        <row r="184">
          <cell r="O184">
            <v>15.8</v>
          </cell>
        </row>
        <row r="184">
          <cell r="W184">
            <v>4788</v>
          </cell>
        </row>
        <row r="184">
          <cell r="Z184">
            <v>4160</v>
          </cell>
        </row>
        <row r="184">
          <cell r="AB184">
            <v>0.868838763575606</v>
          </cell>
          <cell r="AC184">
            <v>0</v>
          </cell>
        </row>
        <row r="184">
          <cell r="AO184">
            <v>0</v>
          </cell>
          <cell r="AP184">
            <v>0</v>
          </cell>
        </row>
        <row r="184">
          <cell r="AR184">
            <v>3330</v>
          </cell>
        </row>
        <row r="185">
          <cell r="D185" t="str">
            <v>英德市省道S382线（K43+890～K64+701、K70+900～K74+990）段路面改造</v>
          </cell>
        </row>
        <row r="185">
          <cell r="F185" t="str">
            <v>路面改造</v>
          </cell>
          <cell r="G185" t="str">
            <v>/</v>
          </cell>
          <cell r="H185" t="str">
            <v>省道</v>
          </cell>
        </row>
        <row r="185">
          <cell r="L185">
            <v>24.901</v>
          </cell>
        </row>
        <row r="185">
          <cell r="P185">
            <v>24.901</v>
          </cell>
        </row>
        <row r="185">
          <cell r="W185">
            <v>11038</v>
          </cell>
        </row>
        <row r="185">
          <cell r="Z185">
            <v>3611</v>
          </cell>
        </row>
        <row r="185">
          <cell r="AB185">
            <v>0.327142598296793</v>
          </cell>
          <cell r="AC185">
            <v>0</v>
          </cell>
        </row>
        <row r="185">
          <cell r="AO185">
            <v>0</v>
          </cell>
          <cell r="AP185">
            <v>0</v>
          </cell>
        </row>
        <row r="185">
          <cell r="AR185">
            <v>2455</v>
          </cell>
        </row>
        <row r="186">
          <cell r="D186" t="str">
            <v>国道G358线阳山县杨梅镇勒罗坳至前利坪段路面改造工程</v>
          </cell>
        </row>
        <row r="186">
          <cell r="F186" t="str">
            <v>路面改造</v>
          </cell>
          <cell r="G186" t="str">
            <v>/</v>
          </cell>
          <cell r="H186" t="str">
            <v>国道</v>
          </cell>
        </row>
        <row r="186">
          <cell r="L186">
            <v>6</v>
          </cell>
        </row>
        <row r="186">
          <cell r="P186">
            <v>6</v>
          </cell>
        </row>
        <row r="186">
          <cell r="W186">
            <v>1371</v>
          </cell>
        </row>
        <row r="186">
          <cell r="Z186">
            <v>1200</v>
          </cell>
        </row>
        <row r="186">
          <cell r="AB186">
            <v>0.87527352297593</v>
          </cell>
          <cell r="AC186">
            <v>0</v>
          </cell>
        </row>
        <row r="186">
          <cell r="AO186">
            <v>0</v>
          </cell>
          <cell r="AP186">
            <v>0</v>
          </cell>
        </row>
        <row r="186">
          <cell r="AR186">
            <v>1151</v>
          </cell>
        </row>
        <row r="187">
          <cell r="D187" t="str">
            <v>省道252线佛冈县城段改建工程</v>
          </cell>
          <cell r="E187" t="str">
            <v>省道S252线佛冈县城段  </v>
          </cell>
          <cell r="F187" t="str">
            <v>改建</v>
          </cell>
          <cell r="G187" t="str">
            <v>否</v>
          </cell>
          <cell r="H187" t="str">
            <v>省道</v>
          </cell>
          <cell r="I187" t="str">
            <v>一、二级</v>
          </cell>
        </row>
        <row r="187">
          <cell r="L187">
            <v>9.438</v>
          </cell>
          <cell r="M187">
            <v>9.438</v>
          </cell>
        </row>
        <row r="187">
          <cell r="Q187" t="str">
            <v>大桥157.1m，中桥136.36m，桥梁宽37m和32m</v>
          </cell>
          <cell r="R187">
            <v>5027.2</v>
          </cell>
          <cell r="S187">
            <v>4363.52</v>
          </cell>
          <cell r="T187">
            <v>0.29346</v>
          </cell>
        </row>
        <row r="187">
          <cell r="W187">
            <v>55495</v>
          </cell>
        </row>
        <row r="187">
          <cell r="Z187">
            <v>3846</v>
          </cell>
        </row>
        <row r="187">
          <cell r="AB187">
            <v>0.0693035408595369</v>
          </cell>
          <cell r="AC187">
            <v>0</v>
          </cell>
        </row>
        <row r="187">
          <cell r="AO187">
            <v>0</v>
          </cell>
          <cell r="AP187">
            <v>0</v>
          </cell>
        </row>
        <row r="187">
          <cell r="AR187">
            <v>3846</v>
          </cell>
        </row>
        <row r="188">
          <cell r="D188" t="str">
            <v>省道S261线连南三江至水足塘段路面改造工程</v>
          </cell>
        </row>
        <row r="188">
          <cell r="F188" t="str">
            <v>路面改造</v>
          </cell>
          <cell r="G188" t="str">
            <v>/</v>
          </cell>
          <cell r="H188" t="str">
            <v>省道</v>
          </cell>
        </row>
        <row r="188">
          <cell r="L188">
            <v>17.509</v>
          </cell>
        </row>
        <row r="188">
          <cell r="O188">
            <v>17.509</v>
          </cell>
        </row>
        <row r="188">
          <cell r="W188">
            <v>5595</v>
          </cell>
        </row>
        <row r="188">
          <cell r="Z188">
            <v>4994</v>
          </cell>
        </row>
        <row r="188">
          <cell r="AB188">
            <v>0.892582663092046</v>
          </cell>
          <cell r="AC188">
            <v>0</v>
          </cell>
        </row>
        <row r="188">
          <cell r="AO188">
            <v>0</v>
          </cell>
          <cell r="AP188">
            <v>0</v>
          </cell>
        </row>
        <row r="188">
          <cell r="AR188">
            <v>4994</v>
          </cell>
        </row>
        <row r="189">
          <cell r="D189" t="str">
            <v>省道S354线清新太和至太平段路面改造工程</v>
          </cell>
          <cell r="E189" t="str">
            <v>省道S354线清新太和至太平段路面改造工程</v>
          </cell>
          <cell r="F189" t="str">
            <v>路面改造</v>
          </cell>
          <cell r="G189" t="str">
            <v>/</v>
          </cell>
          <cell r="H189" t="str">
            <v>省道</v>
          </cell>
        </row>
        <row r="189">
          <cell r="J189">
            <v>40.851</v>
          </cell>
          <cell r="K189">
            <v>58.121</v>
          </cell>
          <cell r="L189">
            <v>17.27</v>
          </cell>
          <cell r="M189">
            <v>17.27</v>
          </cell>
        </row>
        <row r="189">
          <cell r="W189">
            <v>10532</v>
          </cell>
        </row>
        <row r="189">
          <cell r="Z189">
            <v>7253</v>
          </cell>
        </row>
        <row r="189">
          <cell r="AB189">
            <v>0.688663121914166</v>
          </cell>
          <cell r="AC189">
            <v>0</v>
          </cell>
        </row>
        <row r="189">
          <cell r="AO189">
            <v>0</v>
          </cell>
          <cell r="AP189">
            <v>0</v>
          </cell>
        </row>
        <row r="189">
          <cell r="AR189">
            <v>7253</v>
          </cell>
        </row>
        <row r="190">
          <cell r="D190" t="str">
            <v>国道G358线英德市英城至大湾段一级公路改建工程</v>
          </cell>
          <cell r="E190" t="str">
            <v>国道G358线英德市英城至大湾段  </v>
          </cell>
          <cell r="F190" t="str">
            <v>新（改）建</v>
          </cell>
          <cell r="G190" t="str">
            <v>否</v>
          </cell>
          <cell r="H190" t="str">
            <v>国道</v>
          </cell>
          <cell r="I190" t="str">
            <v>二级</v>
          </cell>
        </row>
        <row r="190">
          <cell r="L190">
            <v>53.336</v>
          </cell>
          <cell r="M190">
            <v>53.336</v>
          </cell>
        </row>
        <row r="190">
          <cell r="Q190" t="str">
            <v>大桥165.16+262.16m，路基宽度24.5、32m</v>
          </cell>
          <cell r="R190">
            <v>10469.34</v>
          </cell>
        </row>
        <row r="190">
          <cell r="T190">
            <v>0.42732</v>
          </cell>
          <cell r="U190">
            <v>2022</v>
          </cell>
          <cell r="V190">
            <v>2025</v>
          </cell>
          <cell r="W190">
            <v>144761</v>
          </cell>
          <cell r="X190">
            <v>64003</v>
          </cell>
          <cell r="Y190" t="str">
            <v>交规划函〔2022〕185</v>
          </cell>
          <cell r="Z190">
            <v>50235</v>
          </cell>
        </row>
        <row r="190">
          <cell r="AB190">
            <v>0.789149011128688</v>
          </cell>
          <cell r="AC190">
            <v>22201</v>
          </cell>
        </row>
        <row r="190">
          <cell r="AK190">
            <v>19201</v>
          </cell>
        </row>
        <row r="190">
          <cell r="AM190">
            <v>3000</v>
          </cell>
        </row>
        <row r="190">
          <cell r="AO190">
            <v>0</v>
          </cell>
          <cell r="AP190">
            <v>0</v>
          </cell>
        </row>
        <row r="190">
          <cell r="AR190">
            <v>31500</v>
          </cell>
        </row>
        <row r="191">
          <cell r="D191" t="str">
            <v>国道G323线连山永和江头至鹰扬关段路面改造工程</v>
          </cell>
        </row>
        <row r="191">
          <cell r="F191" t="str">
            <v>路面改造</v>
          </cell>
          <cell r="G191" t="str">
            <v>/</v>
          </cell>
          <cell r="H191" t="str">
            <v>国道</v>
          </cell>
        </row>
        <row r="191">
          <cell r="L191">
            <v>15.619</v>
          </cell>
          <cell r="M191">
            <v>2.997</v>
          </cell>
        </row>
        <row r="191">
          <cell r="O191">
            <v>12.622</v>
          </cell>
        </row>
        <row r="191">
          <cell r="W191">
            <v>6908</v>
          </cell>
        </row>
        <row r="191">
          <cell r="Z191">
            <v>5996</v>
          </cell>
        </row>
        <row r="191">
          <cell r="AB191">
            <v>0.867979154603358</v>
          </cell>
          <cell r="AC191">
            <v>0</v>
          </cell>
        </row>
        <row r="191">
          <cell r="AO191">
            <v>0</v>
          </cell>
          <cell r="AP191">
            <v>0</v>
          </cell>
        </row>
        <row r="191">
          <cell r="AR191">
            <v>5996</v>
          </cell>
        </row>
        <row r="192">
          <cell r="D192" t="str">
            <v>国道G355线清远市清城区下西至青龙段路面改造工程</v>
          </cell>
          <cell r="E192" t="str">
            <v>国道G355线清城区下西至源潭路段  </v>
          </cell>
          <cell r="F192" t="str">
            <v>路面改造</v>
          </cell>
          <cell r="G192" t="str">
            <v>/</v>
          </cell>
          <cell r="H192" t="str">
            <v>国道</v>
          </cell>
          <cell r="I192" t="str">
            <v>一级</v>
          </cell>
          <cell r="J192" t="str">
            <v>K1068+000</v>
          </cell>
          <cell r="K192" t="str">
            <v>K1084+590</v>
          </cell>
          <cell r="L192">
            <v>14.59</v>
          </cell>
          <cell r="M192">
            <v>14.59</v>
          </cell>
        </row>
        <row r="192">
          <cell r="U192">
            <v>2023</v>
          </cell>
          <cell r="V192">
            <v>2023</v>
          </cell>
          <cell r="W192">
            <v>8374.5824</v>
          </cell>
          <cell r="X192">
            <v>3501.6</v>
          </cell>
        </row>
        <row r="192">
          <cell r="Z192">
            <v>4035</v>
          </cell>
          <cell r="AA192" t="str">
            <v>粤交规〔2023〕144 号</v>
          </cell>
          <cell r="AB192">
            <v>0.899937410610468</v>
          </cell>
          <cell r="AC192">
            <v>0</v>
          </cell>
        </row>
        <row r="192">
          <cell r="AO192">
            <v>0</v>
          </cell>
          <cell r="AP192">
            <v>0</v>
          </cell>
        </row>
        <row r="192">
          <cell r="AR192">
            <v>7537</v>
          </cell>
        </row>
        <row r="193">
          <cell r="D193" t="str">
            <v>国道G358线阳山杜步梅迳至太平路陂桥段改建工程</v>
          </cell>
          <cell r="E193" t="str">
            <v>国道G358线阳山县杜步梅迳至太平路陂桥段  </v>
          </cell>
          <cell r="F193" t="str">
            <v>升级改造</v>
          </cell>
          <cell r="G193" t="str">
            <v>是</v>
          </cell>
          <cell r="H193" t="str">
            <v>国道</v>
          </cell>
          <cell r="I193" t="str">
            <v>三级</v>
          </cell>
          <cell r="J193" t="str">
            <v>K1026+300</v>
          </cell>
          <cell r="K193" t="str">
            <v>K1049+236</v>
          </cell>
          <cell r="L193">
            <v>22.936</v>
          </cell>
        </row>
        <row r="193">
          <cell r="O193">
            <v>22.936</v>
          </cell>
        </row>
        <row r="193">
          <cell r="Q193" t="str">
            <v>大桥126.4m，中桥66.4m，路基宽度12m</v>
          </cell>
          <cell r="R193">
            <v>1516.8</v>
          </cell>
          <cell r="S193">
            <v>796.8</v>
          </cell>
          <cell r="T193">
            <v>0.1928</v>
          </cell>
          <cell r="U193">
            <v>2023</v>
          </cell>
          <cell r="V193">
            <v>2026</v>
          </cell>
          <cell r="W193">
            <v>37933.08</v>
          </cell>
          <cell r="X193">
            <v>11757</v>
          </cell>
          <cell r="Y193" t="str">
            <v>交规划函〔2024〕136</v>
          </cell>
          <cell r="Z193">
            <v>16585</v>
          </cell>
          <cell r="AA193" t="str">
            <v>粤交规〔2023〕144 号</v>
          </cell>
          <cell r="AB193">
            <v>0.747157889630897</v>
          </cell>
          <cell r="AC193">
            <v>0</v>
          </cell>
        </row>
        <row r="193">
          <cell r="AO193">
            <v>0</v>
          </cell>
          <cell r="AP193">
            <v>0</v>
          </cell>
        </row>
        <row r="193">
          <cell r="AR193">
            <v>9000</v>
          </cell>
        </row>
        <row r="194">
          <cell r="D194" t="str">
            <v>国道G234线连州茅结岭至三村段改建工程</v>
          </cell>
          <cell r="E194" t="str">
            <v>国道G234线连州市茅结岭至三村段 </v>
          </cell>
          <cell r="F194" t="str">
            <v>升级改造</v>
          </cell>
          <cell r="G194" t="str">
            <v>是</v>
          </cell>
          <cell r="H194" t="str">
            <v>国道</v>
          </cell>
          <cell r="I194" t="str">
            <v>三级</v>
          </cell>
          <cell r="J194" t="str">
            <v>K2718+828</v>
          </cell>
          <cell r="K194" t="str">
            <v>K2371+950</v>
          </cell>
          <cell r="L194">
            <v>13.1</v>
          </cell>
        </row>
        <row r="194">
          <cell r="O194">
            <v>13.1</v>
          </cell>
        </row>
        <row r="194">
          <cell r="U194">
            <v>2023</v>
          </cell>
          <cell r="V194">
            <v>2026</v>
          </cell>
          <cell r="W194">
            <v>24767</v>
          </cell>
          <cell r="X194">
            <v>8882</v>
          </cell>
          <cell r="Y194" t="str">
            <v>交规划函〔2024〕136</v>
          </cell>
          <cell r="Z194">
            <v>10561</v>
          </cell>
          <cell r="AA194" t="str">
            <v>粤交规〔2023〕144 号</v>
          </cell>
          <cell r="AB194">
            <v>0.785036540558001</v>
          </cell>
          <cell r="AC194">
            <v>0</v>
          </cell>
        </row>
        <row r="194">
          <cell r="AO194">
            <v>0</v>
          </cell>
          <cell r="AP194">
            <v>0</v>
          </cell>
        </row>
        <row r="194">
          <cell r="AR194">
            <v>10561</v>
          </cell>
        </row>
        <row r="195">
          <cell r="D195" t="str">
            <v>省道S346线连州星子至琪王岭段路面改造工程</v>
          </cell>
        </row>
        <row r="195">
          <cell r="F195" t="str">
            <v>路面改造</v>
          </cell>
          <cell r="G195" t="str">
            <v>是</v>
          </cell>
          <cell r="H195" t="str">
            <v>省道</v>
          </cell>
          <cell r="I195" t="str">
            <v>三级</v>
          </cell>
          <cell r="J195" t="str">
            <v>K0+000</v>
          </cell>
          <cell r="K195" t="str">
            <v>K35+770</v>
          </cell>
          <cell r="L195">
            <v>35.77</v>
          </cell>
        </row>
        <row r="195">
          <cell r="P195">
            <v>35.77</v>
          </cell>
        </row>
        <row r="195">
          <cell r="U195">
            <v>2024</v>
          </cell>
          <cell r="V195">
            <v>2025</v>
          </cell>
          <cell r="W195">
            <v>9471.893</v>
          </cell>
        </row>
        <row r="195">
          <cell r="Z195">
            <v>6439</v>
          </cell>
          <cell r="AA195" t="str">
            <v>粤交规〔2024〕84 号</v>
          </cell>
          <cell r="AB195">
            <v>0.679800753661385</v>
          </cell>
          <cell r="AC195">
            <v>0</v>
          </cell>
        </row>
        <row r="195">
          <cell r="AO195">
            <v>0</v>
          </cell>
          <cell r="AP195">
            <v>0</v>
          </cell>
        </row>
        <row r="195">
          <cell r="AR195">
            <v>6439</v>
          </cell>
        </row>
        <row r="196">
          <cell r="D196" t="str">
            <v>省道S382线清新迳下至车仔尾段路面改造工程</v>
          </cell>
        </row>
        <row r="196">
          <cell r="F196" t="str">
            <v>路面改造</v>
          </cell>
          <cell r="G196" t="str">
            <v>是</v>
          </cell>
          <cell r="H196" t="str">
            <v>省道</v>
          </cell>
          <cell r="I196" t="str">
            <v>三级</v>
          </cell>
          <cell r="J196" t="str">
            <v>K163+098</v>
          </cell>
          <cell r="K196" t="str">
            <v>K170+398</v>
          </cell>
          <cell r="L196">
            <v>7.3</v>
          </cell>
        </row>
        <row r="196">
          <cell r="P196">
            <v>7.3</v>
          </cell>
        </row>
        <row r="196">
          <cell r="U196">
            <v>2024</v>
          </cell>
          <cell r="V196">
            <v>2024</v>
          </cell>
          <cell r="W196">
            <v>1832.7702</v>
          </cell>
        </row>
        <row r="196">
          <cell r="Z196">
            <v>1314</v>
          </cell>
          <cell r="AA196" t="str">
            <v>粤交规〔2024〕84 号</v>
          </cell>
          <cell r="AB196">
            <v>0.716947492926282</v>
          </cell>
          <cell r="AC196">
            <v>0</v>
          </cell>
        </row>
        <row r="196">
          <cell r="AO196">
            <v>0</v>
          </cell>
          <cell r="AP196">
            <v>0</v>
          </cell>
        </row>
        <row r="196">
          <cell r="AR196">
            <v>1314</v>
          </cell>
        </row>
        <row r="197">
          <cell r="D197" t="str">
            <v>省道S383线清新浸潭镇桃源浸米段路面改造工程</v>
          </cell>
        </row>
        <row r="197">
          <cell r="F197" t="str">
            <v>路面改造</v>
          </cell>
          <cell r="G197" t="str">
            <v>是</v>
          </cell>
          <cell r="H197" t="str">
            <v>省道</v>
          </cell>
          <cell r="I197" t="str">
            <v>三级</v>
          </cell>
          <cell r="J197" t="str">
            <v>K162+312</v>
          </cell>
          <cell r="K197" t="str">
            <v>K170+450</v>
          </cell>
          <cell r="L197">
            <v>8.138</v>
          </cell>
        </row>
        <row r="197">
          <cell r="P197">
            <v>8.138</v>
          </cell>
        </row>
        <row r="197">
          <cell r="U197">
            <v>2024</v>
          </cell>
          <cell r="V197">
            <v>2024</v>
          </cell>
          <cell r="W197">
            <v>2380.8084</v>
          </cell>
        </row>
        <row r="197">
          <cell r="Z197">
            <v>1465</v>
          </cell>
          <cell r="AA197" t="str">
            <v>粤交规〔2024〕84 号</v>
          </cell>
          <cell r="AB197">
            <v>0.615337210671804</v>
          </cell>
          <cell r="AC197">
            <v>0</v>
          </cell>
        </row>
        <row r="197">
          <cell r="AO197">
            <v>0</v>
          </cell>
          <cell r="AP197">
            <v>0</v>
          </cell>
        </row>
        <row r="197">
          <cell r="AR197">
            <v>1465</v>
          </cell>
        </row>
        <row r="198">
          <cell r="D198" t="str">
            <v>省道S250线阳山县秤架瑶族乡至岭背段路面改造工程</v>
          </cell>
          <cell r="E198" t="str">
            <v>省道S250线阳山县秤架瑶族乡至岭背段</v>
          </cell>
          <cell r="F198" t="str">
            <v>路面改造</v>
          </cell>
          <cell r="G198" t="str">
            <v>是</v>
          </cell>
          <cell r="H198" t="str">
            <v>省道</v>
          </cell>
          <cell r="I198" t="str">
            <v>三级</v>
          </cell>
        </row>
        <row r="198">
          <cell r="L198">
            <v>40.025</v>
          </cell>
        </row>
        <row r="198">
          <cell r="P198">
            <v>40.025</v>
          </cell>
        </row>
        <row r="198">
          <cell r="U198">
            <v>2024</v>
          </cell>
          <cell r="V198">
            <v>2025</v>
          </cell>
          <cell r="W198">
            <v>10011.2437</v>
          </cell>
        </row>
        <row r="198">
          <cell r="Z198">
            <v>7205</v>
          </cell>
          <cell r="AA198" t="str">
            <v>粤交规〔2024〕84 号</v>
          </cell>
          <cell r="AB198">
            <v>0.719690801253794</v>
          </cell>
          <cell r="AC198">
            <v>0</v>
          </cell>
        </row>
        <row r="198">
          <cell r="AO198">
            <v>0</v>
          </cell>
          <cell r="AP198">
            <v>0</v>
          </cell>
        </row>
        <row r="198">
          <cell r="AR198">
            <v>7205</v>
          </cell>
        </row>
        <row r="199">
          <cell r="D199" t="str">
            <v>省道S260线阳山县大夲至广宁三县顶段路面改造工程</v>
          </cell>
        </row>
        <row r="199">
          <cell r="F199" t="str">
            <v>路面改造</v>
          </cell>
          <cell r="G199" t="str">
            <v>是</v>
          </cell>
          <cell r="H199" t="str">
            <v>省道</v>
          </cell>
          <cell r="I199" t="str">
            <v>三级</v>
          </cell>
          <cell r="J199" t="str">
            <v>K0+000</v>
          </cell>
          <cell r="K199" t="str">
            <v>K8+880</v>
          </cell>
          <cell r="L199">
            <v>8.88</v>
          </cell>
        </row>
        <row r="199">
          <cell r="P199">
            <v>8.88</v>
          </cell>
        </row>
        <row r="199">
          <cell r="U199">
            <v>2024</v>
          </cell>
          <cell r="V199">
            <v>2024</v>
          </cell>
          <cell r="W199">
            <v>2197.3586</v>
          </cell>
        </row>
        <row r="199">
          <cell r="Z199">
            <v>1598</v>
          </cell>
          <cell r="AA199" t="str">
            <v>粤交规〔2024〕84 号</v>
          </cell>
          <cell r="AB199">
            <v>0.727236783290629</v>
          </cell>
          <cell r="AC199">
            <v>0</v>
          </cell>
        </row>
        <row r="199">
          <cell r="AO199">
            <v>0</v>
          </cell>
          <cell r="AP199">
            <v>0</v>
          </cell>
        </row>
        <row r="199">
          <cell r="AR199">
            <v>1598</v>
          </cell>
        </row>
        <row r="200">
          <cell r="D200" t="str">
            <v>省道S525线阳山蚊子珞至立德粉厂段路面改造工程</v>
          </cell>
        </row>
        <row r="200">
          <cell r="F200" t="str">
            <v>路面改造</v>
          </cell>
          <cell r="G200" t="str">
            <v>是</v>
          </cell>
          <cell r="H200" t="str">
            <v>省道</v>
          </cell>
          <cell r="I200" t="str">
            <v>三级</v>
          </cell>
          <cell r="J200" t="str">
            <v>K11+848</v>
          </cell>
          <cell r="K200" t="str">
            <v>K30+457</v>
          </cell>
          <cell r="L200">
            <v>18.609</v>
          </cell>
        </row>
        <row r="200">
          <cell r="P200">
            <v>18.609</v>
          </cell>
        </row>
        <row r="200">
          <cell r="U200">
            <v>2024</v>
          </cell>
          <cell r="V200">
            <v>2025</v>
          </cell>
          <cell r="W200">
            <v>5013.9816</v>
          </cell>
        </row>
        <row r="200">
          <cell r="Z200">
            <v>3350</v>
          </cell>
          <cell r="AA200" t="str">
            <v>粤交规〔2024〕84 号</v>
          </cell>
          <cell r="AB200">
            <v>0.66813168999264</v>
          </cell>
          <cell r="AC200">
            <v>0</v>
          </cell>
        </row>
        <row r="200">
          <cell r="AO200">
            <v>0</v>
          </cell>
          <cell r="AP200">
            <v>0</v>
          </cell>
        </row>
        <row r="200">
          <cell r="AR200">
            <v>3350</v>
          </cell>
        </row>
        <row r="201">
          <cell r="D201" t="str">
            <v>省道S525线阳山农民街口至琶迳段路面改造工程</v>
          </cell>
        </row>
        <row r="201">
          <cell r="F201" t="str">
            <v>路面改造</v>
          </cell>
          <cell r="G201" t="str">
            <v>是</v>
          </cell>
          <cell r="H201" t="str">
            <v>省道</v>
          </cell>
          <cell r="I201" t="str">
            <v>三级</v>
          </cell>
          <cell r="J201" t="str">
            <v>K56+147</v>
          </cell>
          <cell r="K201" t="str">
            <v>K72+642</v>
          </cell>
          <cell r="L201">
            <v>16.495</v>
          </cell>
        </row>
        <row r="201">
          <cell r="P201">
            <v>16.495</v>
          </cell>
        </row>
        <row r="201">
          <cell r="U201">
            <v>2024</v>
          </cell>
          <cell r="V201">
            <v>2024</v>
          </cell>
          <cell r="W201">
            <v>4367.1045</v>
          </cell>
        </row>
        <row r="201">
          <cell r="Z201">
            <v>2969</v>
          </cell>
          <cell r="AA201" t="str">
            <v>粤交规〔2024〕84 号</v>
          </cell>
          <cell r="AB201">
            <v>0.679855496931663</v>
          </cell>
          <cell r="AC201">
            <v>0</v>
          </cell>
        </row>
        <row r="201">
          <cell r="AO201">
            <v>0</v>
          </cell>
          <cell r="AP201">
            <v>0</v>
          </cell>
        </row>
        <row r="201">
          <cell r="AR201">
            <v>2969</v>
          </cell>
        </row>
        <row r="202">
          <cell r="D202" t="str">
            <v>省道S526线英德市沙口清溪至东华江镇段路面改造工程</v>
          </cell>
        </row>
        <row r="202">
          <cell r="F202" t="str">
            <v>路面
改造</v>
          </cell>
        </row>
        <row r="202">
          <cell r="H202" t="str">
            <v>省道</v>
          </cell>
        </row>
        <row r="202">
          <cell r="L202">
            <v>26.051</v>
          </cell>
        </row>
        <row r="202">
          <cell r="P202">
            <v>26.051</v>
          </cell>
        </row>
        <row r="202">
          <cell r="U202">
            <v>2024</v>
          </cell>
          <cell r="V202">
            <v>2025</v>
          </cell>
          <cell r="W202">
            <v>5666</v>
          </cell>
        </row>
        <row r="202">
          <cell r="Z202">
            <v>4689.18</v>
          </cell>
        </row>
        <row r="202">
          <cell r="AB202">
            <v>0.827599717613837</v>
          </cell>
          <cell r="AC202">
            <v>0</v>
          </cell>
        </row>
        <row r="202">
          <cell r="AO202">
            <v>0</v>
          </cell>
          <cell r="AP202">
            <v>0</v>
          </cell>
        </row>
        <row r="202">
          <cell r="AR202">
            <v>4689</v>
          </cell>
        </row>
        <row r="203">
          <cell r="D203" t="str">
            <v>省道S262线连南寨岗至广西坳段路面改造工程</v>
          </cell>
        </row>
        <row r="203">
          <cell r="F203" t="str">
            <v>路面
改造</v>
          </cell>
        </row>
        <row r="203">
          <cell r="H203" t="str">
            <v>省道</v>
          </cell>
        </row>
        <row r="203">
          <cell r="L203">
            <v>24.585</v>
          </cell>
        </row>
        <row r="203">
          <cell r="P203">
            <v>24.585</v>
          </cell>
        </row>
        <row r="203">
          <cell r="U203">
            <v>2024</v>
          </cell>
          <cell r="V203">
            <v>2025</v>
          </cell>
          <cell r="W203">
            <v>6258.5417</v>
          </cell>
        </row>
        <row r="203">
          <cell r="Z203">
            <v>4917</v>
          </cell>
        </row>
        <row r="203">
          <cell r="AB203">
            <v>0.785646279228275</v>
          </cell>
          <cell r="AC203">
            <v>0</v>
          </cell>
        </row>
        <row r="203">
          <cell r="AO203">
            <v>0</v>
          </cell>
          <cell r="AP203">
            <v>0</v>
          </cell>
        </row>
        <row r="203">
          <cell r="AR203">
            <v>4917</v>
          </cell>
        </row>
        <row r="204">
          <cell r="D204" t="str">
            <v>省道S292线英德曲江交界至沙口段路面改造工程</v>
          </cell>
        </row>
        <row r="204">
          <cell r="F204" t="str">
            <v>路面
改造</v>
          </cell>
        </row>
        <row r="204">
          <cell r="H204" t="str">
            <v>省道</v>
          </cell>
        </row>
        <row r="204">
          <cell r="L204">
            <v>12.421</v>
          </cell>
        </row>
        <row r="204">
          <cell r="P204">
            <v>12.421</v>
          </cell>
        </row>
        <row r="204">
          <cell r="U204">
            <v>2024</v>
          </cell>
          <cell r="V204">
            <v>2025</v>
          </cell>
          <cell r="W204">
            <v>2545.9827</v>
          </cell>
        </row>
        <row r="204">
          <cell r="Z204">
            <v>2236</v>
          </cell>
        </row>
        <row r="204">
          <cell r="AB204">
            <v>0.878246344721824</v>
          </cell>
          <cell r="AC204">
            <v>0</v>
          </cell>
        </row>
        <row r="204">
          <cell r="AO204">
            <v>0</v>
          </cell>
          <cell r="AP204">
            <v>0</v>
          </cell>
        </row>
        <row r="204">
          <cell r="AR204">
            <v>2236</v>
          </cell>
        </row>
        <row r="205">
          <cell r="D205" t="str">
            <v>省道S382线英德江口咀至吉水段路面改造工程</v>
          </cell>
        </row>
        <row r="205">
          <cell r="F205" t="str">
            <v>路面
改造</v>
          </cell>
        </row>
        <row r="205">
          <cell r="H205" t="str">
            <v>省道</v>
          </cell>
        </row>
        <row r="205">
          <cell r="L205">
            <v>25.4</v>
          </cell>
        </row>
        <row r="205">
          <cell r="P205">
            <v>25.4</v>
          </cell>
        </row>
        <row r="205">
          <cell r="U205">
            <v>2024</v>
          </cell>
          <cell r="V205">
            <v>2025</v>
          </cell>
          <cell r="W205">
            <v>4815.8307</v>
          </cell>
        </row>
        <row r="205">
          <cell r="Z205">
            <v>4334</v>
          </cell>
        </row>
        <row r="205">
          <cell r="AB205">
            <v>0.89994858000303</v>
          </cell>
          <cell r="AC205">
            <v>0</v>
          </cell>
        </row>
        <row r="205">
          <cell r="AO205">
            <v>0</v>
          </cell>
          <cell r="AP205">
            <v>0</v>
          </cell>
        </row>
        <row r="205">
          <cell r="AR205">
            <v>4334</v>
          </cell>
        </row>
        <row r="206">
          <cell r="D206" t="str">
            <v>省道S382线英德市上带至沙岗段路面改造工程</v>
          </cell>
        </row>
        <row r="206">
          <cell r="F206" t="str">
            <v>路面
改造</v>
          </cell>
        </row>
        <row r="206">
          <cell r="H206" t="str">
            <v>省道</v>
          </cell>
        </row>
        <row r="206">
          <cell r="L206">
            <v>10.637</v>
          </cell>
        </row>
        <row r="206">
          <cell r="P206">
            <v>10.637</v>
          </cell>
        </row>
        <row r="206">
          <cell r="U206">
            <v>2025</v>
          </cell>
          <cell r="V206">
            <v>2025</v>
          </cell>
          <cell r="W206">
            <v>2281.6724</v>
          </cell>
        </row>
        <row r="206">
          <cell r="Z206">
            <v>1915</v>
          </cell>
        </row>
        <row r="206">
          <cell r="AB206">
            <v>0.83929664924728</v>
          </cell>
          <cell r="AC206">
            <v>0</v>
          </cell>
        </row>
        <row r="206">
          <cell r="AO206">
            <v>0</v>
          </cell>
          <cell r="AP206">
            <v>0</v>
          </cell>
        </row>
        <row r="206">
          <cell r="AR206">
            <v>1915</v>
          </cell>
        </row>
        <row r="207">
          <cell r="D207" t="str">
            <v>省道S292线佛冈县英德交界至石角段路面改造工程</v>
          </cell>
        </row>
        <row r="207">
          <cell r="F207" t="str">
            <v>路面
改造</v>
          </cell>
        </row>
        <row r="207">
          <cell r="H207" t="str">
            <v>省道</v>
          </cell>
        </row>
        <row r="207">
          <cell r="L207">
            <v>13.563</v>
          </cell>
          <cell r="M207">
            <v>13.563</v>
          </cell>
          <cell r="N207">
            <v>0</v>
          </cell>
        </row>
        <row r="207">
          <cell r="U207">
            <v>2025</v>
          </cell>
          <cell r="V207">
            <v>2025</v>
          </cell>
          <cell r="W207">
            <v>7608.17</v>
          </cell>
        </row>
        <row r="207">
          <cell r="Z207">
            <v>5832</v>
          </cell>
        </row>
        <row r="207">
          <cell r="AB207">
            <v>0.766544385837856</v>
          </cell>
          <cell r="AC207">
            <v>0</v>
          </cell>
        </row>
        <row r="207">
          <cell r="AO207">
            <v>0</v>
          </cell>
          <cell r="AP207">
            <v>0</v>
          </cell>
        </row>
        <row r="207">
          <cell r="AR207">
            <v>5832</v>
          </cell>
        </row>
        <row r="208">
          <cell r="D208" t="str">
            <v>省道S261线连南大麦山至连山小三江段新改建工程（连南段）</v>
          </cell>
        </row>
        <row r="208">
          <cell r="F208" t="str">
            <v>新改建</v>
          </cell>
        </row>
        <row r="208">
          <cell r="H208" t="str">
            <v>省道</v>
          </cell>
        </row>
        <row r="208">
          <cell r="L208">
            <v>21.524</v>
          </cell>
        </row>
        <row r="208">
          <cell r="P208">
            <v>21.524</v>
          </cell>
        </row>
        <row r="208">
          <cell r="U208">
            <v>2025</v>
          </cell>
          <cell r="V208">
            <v>2028</v>
          </cell>
          <cell r="W208">
            <v>32978</v>
          </cell>
        </row>
        <row r="208">
          <cell r="Z208">
            <v>10380</v>
          </cell>
        </row>
        <row r="208">
          <cell r="AB208">
            <v>0.314755291406392</v>
          </cell>
          <cell r="AC208">
            <v>0</v>
          </cell>
        </row>
        <row r="208">
          <cell r="AO208">
            <v>0</v>
          </cell>
          <cell r="AP208">
            <v>0</v>
          </cell>
        </row>
        <row r="208">
          <cell r="AR208">
            <v>2000</v>
          </cell>
        </row>
        <row r="209">
          <cell r="D209" t="str">
            <v>省道S261线连南大麦山至连山小三江段新改建工程（连山段）</v>
          </cell>
        </row>
        <row r="209">
          <cell r="F209" t="str">
            <v>新改建</v>
          </cell>
        </row>
        <row r="209">
          <cell r="H209" t="str">
            <v>省道</v>
          </cell>
        </row>
        <row r="209">
          <cell r="L209">
            <v>25.704</v>
          </cell>
        </row>
        <row r="209">
          <cell r="P209">
            <v>25.704</v>
          </cell>
        </row>
        <row r="209">
          <cell r="U209">
            <v>2025</v>
          </cell>
          <cell r="V209">
            <v>2028</v>
          </cell>
          <cell r="W209">
            <v>26771</v>
          </cell>
        </row>
        <row r="209">
          <cell r="Z209">
            <v>11712</v>
          </cell>
        </row>
        <row r="209">
          <cell r="AB209">
            <v>0.437488326920922</v>
          </cell>
          <cell r="AC209">
            <v>0</v>
          </cell>
        </row>
        <row r="209">
          <cell r="AO209">
            <v>0</v>
          </cell>
          <cell r="AP209">
            <v>0</v>
          </cell>
        </row>
        <row r="209">
          <cell r="AR209">
            <v>2000</v>
          </cell>
        </row>
        <row r="210">
          <cell r="D210" t="str">
            <v>省道S503线金津大桥至盐鸿段路面改造工程</v>
          </cell>
          <cell r="E210" t="str">
            <v>省道S503线盐鸿至金津大桥段（龙湖段）</v>
          </cell>
          <cell r="F210" t="str">
            <v>路面改造</v>
          </cell>
          <cell r="G210" t="str">
            <v>/</v>
          </cell>
          <cell r="H210" t="str">
            <v>省道</v>
          </cell>
        </row>
        <row r="210">
          <cell r="L210">
            <v>30.23</v>
          </cell>
          <cell r="M210">
            <v>30.23</v>
          </cell>
        </row>
        <row r="210">
          <cell r="W210">
            <v>31144.9659</v>
          </cell>
        </row>
        <row r="210">
          <cell r="Z210">
            <v>12697</v>
          </cell>
        </row>
        <row r="210">
          <cell r="AB210">
            <v>0.40767423026782</v>
          </cell>
          <cell r="AC210">
            <v>0</v>
          </cell>
        </row>
        <row r="210">
          <cell r="AO210">
            <v>0</v>
          </cell>
          <cell r="AP210">
            <v>0</v>
          </cell>
        </row>
        <row r="210">
          <cell r="AR210">
            <v>12697</v>
          </cell>
        </row>
        <row r="211">
          <cell r="D211" t="str">
            <v>省道S236线汕头市潮南段（陈沙大道）</v>
          </cell>
          <cell r="E211" t="str">
            <v>省道S236线潮南段（陈沙大道）</v>
          </cell>
          <cell r="F211" t="str">
            <v>原级改造</v>
          </cell>
          <cell r="G211" t="str">
            <v>否</v>
          </cell>
          <cell r="H211" t="str">
            <v>省道</v>
          </cell>
          <cell r="I211" t="str">
            <v>一级</v>
          </cell>
        </row>
        <row r="211">
          <cell r="L211">
            <v>26.883</v>
          </cell>
          <cell r="M211">
            <v>26.883</v>
          </cell>
        </row>
        <row r="211">
          <cell r="U211">
            <v>2018</v>
          </cell>
          <cell r="V211">
            <v>2022</v>
          </cell>
          <cell r="W211">
            <v>243908</v>
          </cell>
        </row>
        <row r="211">
          <cell r="Z211">
            <v>16129.8</v>
          </cell>
        </row>
        <row r="211">
          <cell r="AB211">
            <v>0.0661306722206734</v>
          </cell>
          <cell r="AC211">
            <v>0</v>
          </cell>
        </row>
        <row r="211">
          <cell r="AO211">
            <v>0</v>
          </cell>
          <cell r="AP211">
            <v>0</v>
          </cell>
        </row>
        <row r="211">
          <cell r="AR211">
            <v>12086</v>
          </cell>
        </row>
        <row r="212">
          <cell r="D212" t="str">
            <v>省道S235线潮南司马浦至两英路段改线工程</v>
          </cell>
          <cell r="E212" t="str">
            <v>省道S235线潮南区司马浦至两英路段</v>
          </cell>
          <cell r="F212" t="str">
            <v>升级改造</v>
          </cell>
          <cell r="G212" t="str">
            <v>否</v>
          </cell>
          <cell r="H212" t="str">
            <v>省道</v>
          </cell>
          <cell r="I212" t="str">
            <v>三级</v>
          </cell>
        </row>
        <row r="212">
          <cell r="L212">
            <v>6.8</v>
          </cell>
        </row>
        <row r="212">
          <cell r="N212">
            <v>6.8</v>
          </cell>
        </row>
        <row r="212">
          <cell r="W212">
            <v>53482</v>
          </cell>
        </row>
        <row r="212">
          <cell r="Z212">
            <v>1020</v>
          </cell>
        </row>
        <row r="212">
          <cell r="AB212">
            <v>0.0190718372536554</v>
          </cell>
          <cell r="AC212">
            <v>0</v>
          </cell>
        </row>
        <row r="212">
          <cell r="AO212">
            <v>0</v>
          </cell>
          <cell r="AP212">
            <v>0</v>
          </cell>
        </row>
        <row r="212">
          <cell r="AR212">
            <v>1020</v>
          </cell>
        </row>
        <row r="213">
          <cell r="D213" t="str">
            <v>国道G228线汕北大道（凤东路）澄海段</v>
          </cell>
          <cell r="E213" t="str">
            <v>国道G228线汕北大道（凤东路）澄海段  </v>
          </cell>
          <cell r="F213" t="str">
            <v>新（改）建</v>
          </cell>
          <cell r="G213" t="str">
            <v>否</v>
          </cell>
          <cell r="H213" t="str">
            <v>国道</v>
          </cell>
          <cell r="I213" t="str">
            <v>一级</v>
          </cell>
        </row>
        <row r="213">
          <cell r="L213">
            <v>23.3</v>
          </cell>
          <cell r="M213">
            <v>23.3</v>
          </cell>
        </row>
        <row r="213">
          <cell r="W213">
            <v>465129</v>
          </cell>
        </row>
        <row r="213">
          <cell r="Z213">
            <v>8155</v>
          </cell>
        </row>
        <row r="213">
          <cell r="AB213">
            <v>0.0175327704787274</v>
          </cell>
          <cell r="AC213">
            <v>0</v>
          </cell>
        </row>
        <row r="213">
          <cell r="AO213">
            <v>0</v>
          </cell>
          <cell r="AP213">
            <v>0</v>
          </cell>
        </row>
        <row r="213">
          <cell r="AR213">
            <v>8155</v>
          </cell>
        </row>
        <row r="214">
          <cell r="D214" t="str">
            <v>汕头海湾隧道（G228线）</v>
          </cell>
          <cell r="E214" t="str">
            <v>国道G228线汕头市苏埃通道工程</v>
          </cell>
          <cell r="F214" t="str">
            <v>新（改）建</v>
          </cell>
          <cell r="G214" t="str">
            <v>否</v>
          </cell>
          <cell r="H214" t="str">
            <v>国道</v>
          </cell>
          <cell r="I214" t="str">
            <v>一级</v>
          </cell>
        </row>
        <row r="214">
          <cell r="L214">
            <v>6.68</v>
          </cell>
          <cell r="M214">
            <v>6.68</v>
          </cell>
        </row>
        <row r="214">
          <cell r="Q214" t="str">
            <v>长隧道5300m，宽2*12.5m</v>
          </cell>
          <cell r="R214">
            <v>132500</v>
          </cell>
        </row>
        <row r="214">
          <cell r="T214">
            <v>5.3</v>
          </cell>
        </row>
        <row r="214">
          <cell r="W214">
            <v>570591</v>
          </cell>
        </row>
        <row r="214">
          <cell r="Z214">
            <v>29103</v>
          </cell>
        </row>
        <row r="214">
          <cell r="AB214">
            <v>0.0510050105942786</v>
          </cell>
          <cell r="AC214">
            <v>0</v>
          </cell>
        </row>
        <row r="214">
          <cell r="AO214">
            <v>0</v>
          </cell>
          <cell r="AP214">
            <v>0</v>
          </cell>
        </row>
        <row r="214">
          <cell r="AR214">
            <v>26000</v>
          </cell>
        </row>
        <row r="215">
          <cell r="D215" t="str">
            <v>国道G228线汕北大道（凤东路）龙湖段  </v>
          </cell>
          <cell r="E215" t="str">
            <v>国道G228线汕北大道（凤东路）龙湖段  </v>
          </cell>
          <cell r="F215" t="str">
            <v>新建</v>
          </cell>
          <cell r="G215" t="str">
            <v>否</v>
          </cell>
          <cell r="H215" t="str">
            <v>国道</v>
          </cell>
          <cell r="I215" t="str">
            <v>一级</v>
          </cell>
        </row>
        <row r="215">
          <cell r="L215">
            <v>7.805</v>
          </cell>
          <cell r="M215">
            <v>7.805</v>
          </cell>
        </row>
        <row r="215">
          <cell r="W215">
            <v>291982</v>
          </cell>
          <cell r="X215">
            <v>18658</v>
          </cell>
          <cell r="Y215" t="str">
            <v>交规划函〔2021〕562 </v>
          </cell>
          <cell r="Z215">
            <v>2732</v>
          </cell>
        </row>
        <row r="215">
          <cell r="AB215">
            <v>0.0732579405579796</v>
          </cell>
          <cell r="AC215">
            <v>18658</v>
          </cell>
        </row>
        <row r="215">
          <cell r="AH215">
            <v>18658</v>
          </cell>
        </row>
        <row r="215">
          <cell r="AO215">
            <v>0</v>
          </cell>
          <cell r="AP215">
            <v>0</v>
          </cell>
        </row>
        <row r="215">
          <cell r="AR215">
            <v>2732</v>
          </cell>
        </row>
        <row r="216">
          <cell r="D216" t="str">
            <v>汕头市G206线等国道路面改造工程</v>
          </cell>
        </row>
        <row r="216">
          <cell r="F216" t="str">
            <v>路面改造</v>
          </cell>
          <cell r="G216" t="str">
            <v>/</v>
          </cell>
          <cell r="H216" t="str">
            <v>国道</v>
          </cell>
        </row>
        <row r="216">
          <cell r="L216">
            <v>20.785</v>
          </cell>
          <cell r="M216">
            <v>20.785</v>
          </cell>
        </row>
        <row r="216">
          <cell r="W216">
            <v>17578</v>
          </cell>
        </row>
        <row r="216">
          <cell r="Z216">
            <v>8952</v>
          </cell>
        </row>
        <row r="216">
          <cell r="AB216">
            <v>0.509272954829901</v>
          </cell>
          <cell r="AC216">
            <v>0</v>
          </cell>
        </row>
        <row r="216">
          <cell r="AO216">
            <v>0</v>
          </cell>
          <cell r="AP216">
            <v>0</v>
          </cell>
        </row>
        <row r="216">
          <cell r="AR216">
            <v>8952</v>
          </cell>
        </row>
        <row r="217">
          <cell r="D217" t="str">
            <v>汕头市普通省道干线公路路面改造工程</v>
          </cell>
        </row>
        <row r="217">
          <cell r="F217" t="str">
            <v>路面改造</v>
          </cell>
          <cell r="G217" t="str">
            <v>/</v>
          </cell>
          <cell r="H217" t="str">
            <v>省道</v>
          </cell>
        </row>
        <row r="217">
          <cell r="L217">
            <v>2</v>
          </cell>
          <cell r="M217">
            <v>2</v>
          </cell>
        </row>
        <row r="217">
          <cell r="W217">
            <v>2341</v>
          </cell>
        </row>
        <row r="217">
          <cell r="Z217">
            <v>1279</v>
          </cell>
        </row>
        <row r="217">
          <cell r="AB217">
            <v>0.546347714651858</v>
          </cell>
          <cell r="AC217">
            <v>0</v>
          </cell>
        </row>
        <row r="217">
          <cell r="AO217">
            <v>0</v>
          </cell>
          <cell r="AP217">
            <v>0</v>
          </cell>
        </row>
        <row r="217">
          <cell r="AR217">
            <v>1279</v>
          </cell>
        </row>
        <row r="218">
          <cell r="D218" t="str">
            <v>国道G539线莲阳大桥至南澳大桥工程（南澳联络线一期工程）</v>
          </cell>
          <cell r="E218" t="str">
            <v>国道G539线澄海区莲阳大桥至南澳大桥段</v>
          </cell>
          <cell r="F218" t="str">
            <v>新（改）建</v>
          </cell>
          <cell r="G218" t="str">
            <v>否</v>
          </cell>
          <cell r="H218" t="str">
            <v>国道</v>
          </cell>
          <cell r="I218" t="str">
            <v>一级</v>
          </cell>
          <cell r="J218" t="str">
            <v>K63+103</v>
          </cell>
          <cell r="K218" t="str">
            <v>K73+960.924</v>
          </cell>
          <cell r="L218">
            <v>10.858</v>
          </cell>
          <cell r="M218">
            <v>10.858</v>
          </cell>
        </row>
        <row r="218">
          <cell r="W218">
            <v>211963.72</v>
          </cell>
        </row>
        <row r="218">
          <cell r="Z218">
            <v>54290</v>
          </cell>
        </row>
        <row r="218">
          <cell r="AB218">
            <v>0.256128737502814</v>
          </cell>
          <cell r="AC218">
            <v>0</v>
          </cell>
        </row>
        <row r="218">
          <cell r="AO218">
            <v>0</v>
          </cell>
          <cell r="AP218">
            <v>0</v>
          </cell>
        </row>
        <row r="218">
          <cell r="AR218">
            <v>52260</v>
          </cell>
        </row>
        <row r="219">
          <cell r="D219" t="str">
            <v>汕头市澄海区省道S504梅潭大桥新建工程</v>
          </cell>
          <cell r="E219" t="str">
            <v>省道S504线澄海区梅潭大桥段</v>
          </cell>
          <cell r="F219" t="str">
            <v>新（改）建</v>
          </cell>
          <cell r="G219" t="str">
            <v>否</v>
          </cell>
          <cell r="H219" t="str">
            <v>省道</v>
          </cell>
          <cell r="I219" t="str">
            <v>三级</v>
          </cell>
        </row>
        <row r="219">
          <cell r="L219">
            <v>2.827</v>
          </cell>
          <cell r="M219">
            <v>2.827</v>
          </cell>
        </row>
        <row r="219">
          <cell r="Q219" t="str">
            <v>大桥906.2m/1座</v>
          </cell>
          <cell r="R219">
            <v>29451.5</v>
          </cell>
        </row>
        <row r="219">
          <cell r="T219">
            <v>0.9062</v>
          </cell>
          <cell r="U219">
            <v>2022</v>
          </cell>
          <cell r="V219">
            <v>2024</v>
          </cell>
          <cell r="W219">
            <v>63061.9494</v>
          </cell>
        </row>
        <row r="219">
          <cell r="Z219">
            <v>6946.74</v>
          </cell>
        </row>
        <row r="219">
          <cell r="AB219">
            <v>0.1101573938975</v>
          </cell>
          <cell r="AC219">
            <v>0</v>
          </cell>
        </row>
        <row r="219">
          <cell r="AO219">
            <v>0</v>
          </cell>
          <cell r="AP219">
            <v>0</v>
          </cell>
        </row>
        <row r="219">
          <cell r="AR219">
            <v>6947</v>
          </cell>
        </row>
        <row r="220">
          <cell r="D220" t="str">
            <v>省道S504（S231-潮环溪南支线、G324-金鸿公路路段）路面改造工程</v>
          </cell>
          <cell r="E220" t="str">
            <v>省道S504线澄海区潮环溪南支线至金鸿公路路口段  </v>
          </cell>
          <cell r="F220" t="str">
            <v>路面改造</v>
          </cell>
          <cell r="G220" t="str">
            <v>/</v>
          </cell>
          <cell r="H220" t="str">
            <v>省道</v>
          </cell>
        </row>
        <row r="220">
          <cell r="J220" t="str">
            <v>K21+887
K30+934</v>
          </cell>
          <cell r="K220" t="str">
            <v>K28+086
K37+323</v>
          </cell>
          <cell r="L220">
            <v>12.598</v>
          </cell>
        </row>
        <row r="220">
          <cell r="P220">
            <v>12.598</v>
          </cell>
        </row>
        <row r="220">
          <cell r="W220">
            <v>11760.276</v>
          </cell>
        </row>
        <row r="220">
          <cell r="Z220">
            <v>2268</v>
          </cell>
          <cell r="AA220" t="str">
            <v>粤交规〔2023〕144 号</v>
          </cell>
        </row>
        <row r="220">
          <cell r="AC220">
            <v>0</v>
          </cell>
        </row>
        <row r="220">
          <cell r="AO220">
            <v>0</v>
          </cell>
          <cell r="AP220">
            <v>0</v>
          </cell>
        </row>
        <row r="220">
          <cell r="AR220">
            <v>2268</v>
          </cell>
        </row>
        <row r="221">
          <cell r="D221" t="str">
            <v>省道S235线谷饶东明至贵屿华美路段改线工程（陈南线延伸线（即园区大道）新建工程）</v>
          </cell>
          <cell r="E221" t="str">
            <v>省道S235线潮阳区谷饶东明至贵屿华美段</v>
          </cell>
          <cell r="F221" t="str">
            <v>升级改造</v>
          </cell>
          <cell r="G221" t="str">
            <v>否</v>
          </cell>
          <cell r="H221" t="str">
            <v>省道</v>
          </cell>
          <cell r="I221" t="str">
            <v>二、三级（为主）</v>
          </cell>
        </row>
        <row r="221">
          <cell r="L221">
            <v>5.055</v>
          </cell>
          <cell r="M221">
            <v>5.055</v>
          </cell>
        </row>
        <row r="221">
          <cell r="U221">
            <v>2019</v>
          </cell>
          <cell r="V221">
            <v>2022</v>
          </cell>
          <cell r="W221">
            <v>24726.76</v>
          </cell>
        </row>
        <row r="221">
          <cell r="Z221">
            <v>3033</v>
          </cell>
        </row>
        <row r="221">
          <cell r="AB221">
            <v>0.122660631639568</v>
          </cell>
          <cell r="AC221">
            <v>0</v>
          </cell>
        </row>
        <row r="221">
          <cell r="AO221">
            <v>0</v>
          </cell>
          <cell r="AP221">
            <v>0</v>
          </cell>
        </row>
        <row r="221">
          <cell r="AR221">
            <v>3033</v>
          </cell>
        </row>
        <row r="222">
          <cell r="D222" t="str">
            <v>省道S237线潮阳区贵屿至和平段改造工程</v>
          </cell>
        </row>
        <row r="222">
          <cell r="F222" t="str">
            <v>新（改）建</v>
          </cell>
          <cell r="G222" t="str">
            <v>否</v>
          </cell>
          <cell r="H222" t="str">
            <v>省道</v>
          </cell>
        </row>
        <row r="222">
          <cell r="L222">
            <v>18.149</v>
          </cell>
          <cell r="M222">
            <v>18.149</v>
          </cell>
        </row>
        <row r="222">
          <cell r="U222">
            <v>2024</v>
          </cell>
          <cell r="V222">
            <v>2026</v>
          </cell>
          <cell r="W222">
            <v>32217.7798</v>
          </cell>
        </row>
        <row r="222">
          <cell r="Z222">
            <v>8167.05</v>
          </cell>
        </row>
        <row r="222">
          <cell r="AB222">
            <v>0.253495121349113</v>
          </cell>
          <cell r="AC222">
            <v>0</v>
          </cell>
        </row>
        <row r="222">
          <cell r="AO222">
            <v>0</v>
          </cell>
          <cell r="AP222">
            <v>0</v>
          </cell>
        </row>
        <row r="222">
          <cell r="AR222">
            <v>8167</v>
          </cell>
        </row>
        <row r="223">
          <cell r="D223" t="str">
            <v>国道G235线陆丰西南至海丰平东段路面改造工程</v>
          </cell>
          <cell r="E223" t="str">
            <v>无</v>
          </cell>
          <cell r="F223" t="str">
            <v>路面改造</v>
          </cell>
          <cell r="G223" t="str">
            <v>/</v>
          </cell>
          <cell r="H223" t="str">
            <v>国道</v>
          </cell>
        </row>
        <row r="223">
          <cell r="L223">
            <v>5</v>
          </cell>
        </row>
        <row r="223">
          <cell r="O223">
            <v>5</v>
          </cell>
        </row>
        <row r="223">
          <cell r="U223">
            <v>2020</v>
          </cell>
          <cell r="V223">
            <v>2020</v>
          </cell>
          <cell r="W223">
            <v>1673</v>
          </cell>
        </row>
        <row r="223">
          <cell r="Z223">
            <v>1250</v>
          </cell>
        </row>
        <row r="223">
          <cell r="AB223">
            <v>0.747160789001793</v>
          </cell>
          <cell r="AC223">
            <v>0</v>
          </cell>
        </row>
        <row r="223">
          <cell r="AO223">
            <v>0</v>
          </cell>
          <cell r="AP223">
            <v>0</v>
          </cell>
        </row>
        <row r="223">
          <cell r="AR223">
            <v>1250</v>
          </cell>
        </row>
        <row r="224">
          <cell r="D224" t="str">
            <v>省道238线八万至博美段路面改造工程</v>
          </cell>
          <cell r="E224" t="str">
            <v>省道S238线陆丰市八万至博美段</v>
          </cell>
          <cell r="F224" t="str">
            <v>路面改造</v>
          </cell>
          <cell r="G224" t="str">
            <v>/</v>
          </cell>
          <cell r="H224" t="str">
            <v>省道</v>
          </cell>
        </row>
        <row r="224">
          <cell r="L224">
            <v>22.876</v>
          </cell>
        </row>
        <row r="224">
          <cell r="P224">
            <v>22.876</v>
          </cell>
        </row>
        <row r="224">
          <cell r="U224">
            <v>2021</v>
          </cell>
          <cell r="V224">
            <v>2022</v>
          </cell>
          <cell r="W224">
            <v>4780</v>
          </cell>
        </row>
        <row r="224">
          <cell r="Z224">
            <v>3335</v>
          </cell>
        </row>
        <row r="224">
          <cell r="AB224">
            <v>0.697698744769874</v>
          </cell>
          <cell r="AC224">
            <v>0</v>
          </cell>
        </row>
        <row r="224">
          <cell r="AO224">
            <v>0</v>
          </cell>
          <cell r="AP224">
            <v>0</v>
          </cell>
        </row>
        <row r="224">
          <cell r="AR224">
            <v>3335</v>
          </cell>
        </row>
        <row r="225">
          <cell r="D225" t="str">
            <v>国道G324线海丰县城至梅陇段改建工程</v>
          </cell>
          <cell r="E225" t="str">
            <v>国道G324线海丰县城至梅陇段  </v>
          </cell>
          <cell r="F225" t="str">
            <v>改建</v>
          </cell>
          <cell r="G225" t="str">
            <v>否</v>
          </cell>
          <cell r="H225" t="str">
            <v>国道</v>
          </cell>
          <cell r="I225" t="str">
            <v>二级</v>
          </cell>
          <cell r="J225">
            <v>713.227</v>
          </cell>
          <cell r="K225">
            <v>723.255</v>
          </cell>
          <cell r="L225">
            <v>10.028</v>
          </cell>
          <cell r="M225">
            <v>10.028</v>
          </cell>
        </row>
        <row r="225">
          <cell r="Q225" t="str">
            <v>大桥127m，中桥53m，路基宽度25.5、33m</v>
          </cell>
          <cell r="R225">
            <v>3238.5</v>
          </cell>
          <cell r="S225">
            <v>1351.5</v>
          </cell>
          <cell r="T225">
            <v>0.19</v>
          </cell>
          <cell r="U225">
            <v>2020</v>
          </cell>
          <cell r="V225">
            <v>2023</v>
          </cell>
          <cell r="W225">
            <v>25189</v>
          </cell>
          <cell r="X225">
            <v>12034</v>
          </cell>
          <cell r="Y225" t="str">
            <v>交规划函〔2021〕562 </v>
          </cell>
          <cell r="Z225">
            <v>7081</v>
          </cell>
        </row>
        <row r="225">
          <cell r="AB225">
            <v>0.758862995752114</v>
          </cell>
          <cell r="AC225">
            <v>11000</v>
          </cell>
        </row>
        <row r="225">
          <cell r="AL225">
            <v>2000</v>
          </cell>
          <cell r="AM225">
            <v>9000</v>
          </cell>
        </row>
        <row r="225">
          <cell r="AO225">
            <v>0</v>
          </cell>
          <cell r="AP225">
            <v>0</v>
          </cell>
        </row>
        <row r="225">
          <cell r="AR225">
            <v>7081</v>
          </cell>
        </row>
        <row r="226">
          <cell r="D226" t="str">
            <v>国道G228线甲子至南塘段改建工程</v>
          </cell>
          <cell r="E226" t="str">
            <v>国道G228线陆丰市甲子至南塘段  </v>
          </cell>
          <cell r="F226" t="str">
            <v>新（改）建</v>
          </cell>
          <cell r="G226" t="str">
            <v>否</v>
          </cell>
          <cell r="H226" t="str">
            <v>国道</v>
          </cell>
          <cell r="I226" t="str">
            <v>二级</v>
          </cell>
        </row>
        <row r="226">
          <cell r="L226">
            <v>20.825</v>
          </cell>
          <cell r="M226">
            <v>20.825</v>
          </cell>
        </row>
        <row r="226">
          <cell r="Q226" t="str">
            <v>大桥643.5m，中桥98m，路基宽度25.5m</v>
          </cell>
          <cell r="R226">
            <v>16409.25</v>
          </cell>
          <cell r="S226">
            <v>2499</v>
          </cell>
          <cell r="T226">
            <v>0.741</v>
          </cell>
          <cell r="U226">
            <v>2022</v>
          </cell>
          <cell r="V226">
            <v>2023</v>
          </cell>
          <cell r="W226">
            <v>79007.26</v>
          </cell>
          <cell r="X226">
            <v>24990</v>
          </cell>
          <cell r="Y226" t="str">
            <v>交规划函〔2022〕185</v>
          </cell>
          <cell r="Z226">
            <v>25632</v>
          </cell>
        </row>
        <row r="226">
          <cell r="AB226">
            <v>0.640725928224824</v>
          </cell>
          <cell r="AC226">
            <v>24990</v>
          </cell>
        </row>
        <row r="226">
          <cell r="AK226">
            <v>4998</v>
          </cell>
        </row>
        <row r="226">
          <cell r="AM226">
            <v>12000</v>
          </cell>
        </row>
        <row r="226">
          <cell r="AO226">
            <v>4000</v>
          </cell>
          <cell r="AP226">
            <v>3992</v>
          </cell>
        </row>
        <row r="226">
          <cell r="AR226">
            <v>25632</v>
          </cell>
        </row>
        <row r="227">
          <cell r="D227" t="str">
            <v>国道G236线汕尾城区段改建工程</v>
          </cell>
          <cell r="E227" t="str">
            <v>国道G236线汕尾市城区段（外环路)  </v>
          </cell>
          <cell r="F227" t="str">
            <v>新（改）建</v>
          </cell>
          <cell r="G227" t="str">
            <v>否</v>
          </cell>
          <cell r="H227" t="str">
            <v>国道</v>
          </cell>
          <cell r="I227" t="str">
            <v>一级</v>
          </cell>
        </row>
        <row r="227">
          <cell r="L227">
            <v>13.999</v>
          </cell>
          <cell r="M227">
            <v>13.999</v>
          </cell>
        </row>
        <row r="227">
          <cell r="W227">
            <v>109120</v>
          </cell>
          <cell r="X227">
            <v>24966</v>
          </cell>
          <cell r="Y227" t="str">
            <v>交规划函〔2024〕136</v>
          </cell>
          <cell r="Z227">
            <v>20302</v>
          </cell>
        </row>
        <row r="227">
          <cell r="AB227">
            <v>0.414846041055718</v>
          </cell>
          <cell r="AC227">
            <v>17000</v>
          </cell>
        </row>
        <row r="227">
          <cell r="AO227">
            <v>2000</v>
          </cell>
          <cell r="AP227">
            <v>15000</v>
          </cell>
        </row>
        <row r="227">
          <cell r="AR227">
            <v>21802</v>
          </cell>
        </row>
        <row r="228">
          <cell r="D228" t="str">
            <v>汕尾市G228线等国道路面改造工程</v>
          </cell>
        </row>
        <row r="228">
          <cell r="F228" t="str">
            <v>路面改造</v>
          </cell>
          <cell r="G228" t="str">
            <v>/</v>
          </cell>
          <cell r="H228" t="str">
            <v>国道</v>
          </cell>
        </row>
        <row r="228">
          <cell r="L228">
            <v>25.9930000000002</v>
          </cell>
          <cell r="M228">
            <v>4.587</v>
          </cell>
        </row>
        <row r="228">
          <cell r="O228">
            <v>19.491</v>
          </cell>
          <cell r="P228">
            <v>1.91500000000019</v>
          </cell>
        </row>
        <row r="228">
          <cell r="W228">
            <v>9860</v>
          </cell>
        </row>
        <row r="228">
          <cell r="Z228">
            <v>7549</v>
          </cell>
        </row>
        <row r="228">
          <cell r="AB228">
            <v>0.765618661257606</v>
          </cell>
          <cell r="AC228">
            <v>0</v>
          </cell>
        </row>
        <row r="228">
          <cell r="AO228">
            <v>0</v>
          </cell>
          <cell r="AP228">
            <v>0</v>
          </cell>
        </row>
        <row r="228">
          <cell r="AR228">
            <v>7549</v>
          </cell>
        </row>
        <row r="229">
          <cell r="D229" t="str">
            <v>省道S241线汕尾城区段一级公路改扩建工程（珠东快速城区段）</v>
          </cell>
          <cell r="E229" t="str">
            <v>省道S241线汕尾城区段一级公路改扩建工程（珠东快速城区段）</v>
          </cell>
          <cell r="F229" t="str">
            <v>升级改造</v>
          </cell>
          <cell r="G229" t="str">
            <v>否</v>
          </cell>
          <cell r="H229" t="str">
            <v>省道</v>
          </cell>
          <cell r="I229" t="str">
            <v>二级</v>
          </cell>
          <cell r="J229" t="str">
            <v>K74+864</v>
          </cell>
          <cell r="K229" t="str">
            <v>K75+795</v>
          </cell>
          <cell r="L229">
            <v>0.931</v>
          </cell>
          <cell r="M229">
            <v>0.931</v>
          </cell>
        </row>
        <row r="229">
          <cell r="U229">
            <v>2021</v>
          </cell>
          <cell r="V229">
            <v>2023</v>
          </cell>
          <cell r="W229">
            <v>9890</v>
          </cell>
        </row>
        <row r="229">
          <cell r="Z229">
            <v>558.6</v>
          </cell>
          <cell r="AA229" t="str">
            <v>粤交规〔2023〕144 号</v>
          </cell>
          <cell r="AB229">
            <v>0.0564812942366026</v>
          </cell>
          <cell r="AC229">
            <v>0</v>
          </cell>
        </row>
        <row r="229">
          <cell r="AO229">
            <v>0</v>
          </cell>
          <cell r="AP229">
            <v>0</v>
          </cell>
        </row>
        <row r="229">
          <cell r="AR229">
            <v>559</v>
          </cell>
        </row>
        <row r="230">
          <cell r="D230" t="str">
            <v>国道G228线陆丰上英至海丰城东段改建工程</v>
          </cell>
        </row>
        <row r="230">
          <cell r="F230" t="str">
            <v>新（改）建</v>
          </cell>
          <cell r="G230" t="str">
            <v>否</v>
          </cell>
          <cell r="H230" t="str">
            <v>国道</v>
          </cell>
        </row>
        <row r="230">
          <cell r="L230">
            <v>32.126</v>
          </cell>
          <cell r="M230">
            <v>32.126</v>
          </cell>
        </row>
        <row r="230">
          <cell r="W230">
            <v>266915</v>
          </cell>
          <cell r="X230">
            <v>69392</v>
          </cell>
          <cell r="Y230" t="str">
            <v>交规划函〔2024〕136</v>
          </cell>
        </row>
        <row r="230">
          <cell r="AB230">
            <v>0.259977895584737</v>
          </cell>
          <cell r="AC230">
            <v>15000</v>
          </cell>
        </row>
        <row r="230">
          <cell r="AN230">
            <v>5000</v>
          </cell>
          <cell r="AO230">
            <v>2000</v>
          </cell>
          <cell r="AP230">
            <v>8000</v>
          </cell>
        </row>
        <row r="230">
          <cell r="AR230">
            <v>0</v>
          </cell>
        </row>
        <row r="231">
          <cell r="D231" t="str">
            <v>省道S342线南雄全安镇至帽子峰段改建工程</v>
          </cell>
          <cell r="E231" t="str">
            <v>省道S342线南雄市全安镇至帽子峰段  </v>
          </cell>
          <cell r="F231" t="str">
            <v>升级改造</v>
          </cell>
          <cell r="G231" t="str">
            <v>是</v>
          </cell>
          <cell r="H231" t="str">
            <v>省道</v>
          </cell>
          <cell r="I231" t="str">
            <v>二、四级、等外</v>
          </cell>
        </row>
        <row r="231">
          <cell r="L231">
            <v>16.277</v>
          </cell>
        </row>
        <row r="231">
          <cell r="O231">
            <v>16.277</v>
          </cell>
        </row>
        <row r="231">
          <cell r="Q231" t="str">
            <v>隧道772m/座，宽度12.5m</v>
          </cell>
        </row>
        <row r="231">
          <cell r="W231">
            <v>24033</v>
          </cell>
          <cell r="X231">
            <v>8057.115</v>
          </cell>
        </row>
        <row r="231">
          <cell r="Z231">
            <v>4069</v>
          </cell>
        </row>
        <row r="231">
          <cell r="AB231">
            <v>0.504561020263804</v>
          </cell>
          <cell r="AC231">
            <v>8057</v>
          </cell>
        </row>
        <row r="231">
          <cell r="AG231">
            <v>3000</v>
          </cell>
        </row>
        <row r="231">
          <cell r="AJ231">
            <v>5057</v>
          </cell>
        </row>
        <row r="231">
          <cell r="AO231">
            <v>0</v>
          </cell>
          <cell r="AP231">
            <v>0</v>
          </cell>
        </row>
        <row r="231">
          <cell r="AR231">
            <v>5613</v>
          </cell>
        </row>
        <row r="232">
          <cell r="D232" t="str">
            <v>国道G535线乐昌乐城至桥头段改建工程</v>
          </cell>
          <cell r="E232" t="str">
            <v>国道G535线乐昌市乐城至桥头段  </v>
          </cell>
          <cell r="F232" t="str">
            <v>新（改）建</v>
          </cell>
          <cell r="G232" t="str">
            <v>是</v>
          </cell>
          <cell r="H232" t="str">
            <v>国道</v>
          </cell>
          <cell r="I232" t="str">
            <v>三级</v>
          </cell>
        </row>
        <row r="232">
          <cell r="L232">
            <v>49.158</v>
          </cell>
        </row>
        <row r="232">
          <cell r="N232">
            <v>1.3</v>
          </cell>
          <cell r="O232">
            <v>47.858</v>
          </cell>
        </row>
        <row r="232">
          <cell r="Q232" t="str">
            <v>大桥长2388.4米/17座，中桥80.6米/1座，隧道418米/1座，按8.5米宽计</v>
          </cell>
          <cell r="R232">
            <v>20301.4</v>
          </cell>
          <cell r="S232">
            <v>685.1</v>
          </cell>
          <cell r="T232">
            <v>2.469</v>
          </cell>
          <cell r="U232">
            <v>2021</v>
          </cell>
          <cell r="V232">
            <v>2026</v>
          </cell>
          <cell r="W232">
            <v>88187</v>
          </cell>
          <cell r="X232">
            <v>37329</v>
          </cell>
          <cell r="Y232" t="str">
            <v>交规划函〔2021〕562 </v>
          </cell>
          <cell r="Z232">
            <v>26190</v>
          </cell>
        </row>
        <row r="232">
          <cell r="AB232">
            <v>0.720276231190538</v>
          </cell>
          <cell r="AC232">
            <v>18000</v>
          </cell>
        </row>
        <row r="232">
          <cell r="AH232">
            <v>10000</v>
          </cell>
        </row>
        <row r="232">
          <cell r="AM232">
            <v>3000</v>
          </cell>
        </row>
        <row r="232">
          <cell r="AO232">
            <v>0</v>
          </cell>
          <cell r="AP232">
            <v>5000</v>
          </cell>
        </row>
        <row r="232">
          <cell r="AR232">
            <v>21721</v>
          </cell>
        </row>
        <row r="233">
          <cell r="D233" t="str">
            <v>国道G323线南雄头塘铺至古市段路面改造工程</v>
          </cell>
        </row>
        <row r="233">
          <cell r="F233" t="str">
            <v>路面改造</v>
          </cell>
          <cell r="G233" t="str">
            <v>/</v>
          </cell>
          <cell r="H233" t="str">
            <v>国道</v>
          </cell>
        </row>
        <row r="233">
          <cell r="L233">
            <v>16.015</v>
          </cell>
          <cell r="M233">
            <v>16.015</v>
          </cell>
        </row>
        <row r="233">
          <cell r="W233">
            <v>8993</v>
          </cell>
          <cell r="X233">
            <v>3094</v>
          </cell>
          <cell r="Y233" t="str">
            <v>交规划函〔2021〕562 </v>
          </cell>
          <cell r="Z233">
            <v>4999.7</v>
          </cell>
        </row>
        <row r="233">
          <cell r="AB233">
            <v>0.90003335927944</v>
          </cell>
          <cell r="AC233">
            <v>3094</v>
          </cell>
        </row>
        <row r="233">
          <cell r="AH233">
            <v>3094</v>
          </cell>
        </row>
        <row r="233">
          <cell r="AO233">
            <v>0</v>
          </cell>
          <cell r="AP233">
            <v>0</v>
          </cell>
        </row>
        <row r="233">
          <cell r="AR233">
            <v>5000</v>
          </cell>
        </row>
        <row r="234">
          <cell r="D234" t="str">
            <v>国道G535线乐昌坪石罗家头至田头街段路面改造工程</v>
          </cell>
        </row>
        <row r="234">
          <cell r="F234" t="str">
            <v>路面改造</v>
          </cell>
          <cell r="G234" t="str">
            <v>/</v>
          </cell>
          <cell r="H234" t="str">
            <v>国道</v>
          </cell>
        </row>
        <row r="234">
          <cell r="L234">
            <v>14.025</v>
          </cell>
        </row>
        <row r="234">
          <cell r="O234">
            <v>5.719</v>
          </cell>
          <cell r="P234">
            <v>8.306</v>
          </cell>
        </row>
        <row r="234">
          <cell r="W234">
            <v>3544</v>
          </cell>
        </row>
        <row r="234">
          <cell r="Z234">
            <v>3091</v>
          </cell>
        </row>
        <row r="234">
          <cell r="AB234">
            <v>0.872178329571106</v>
          </cell>
          <cell r="AC234">
            <v>0</v>
          </cell>
        </row>
        <row r="234">
          <cell r="AO234">
            <v>0</v>
          </cell>
          <cell r="AP234">
            <v>0</v>
          </cell>
        </row>
        <row r="234">
          <cell r="AR234">
            <v>3091</v>
          </cell>
        </row>
        <row r="235">
          <cell r="D235" t="str">
            <v>国道G240线乳源高家村至县城段路面改造工程</v>
          </cell>
        </row>
        <row r="235">
          <cell r="F235" t="str">
            <v>路面改造</v>
          </cell>
          <cell r="G235" t="str">
            <v>/</v>
          </cell>
          <cell r="H235" t="str">
            <v>国道</v>
          </cell>
        </row>
        <row r="235">
          <cell r="L235">
            <v>47.486</v>
          </cell>
        </row>
        <row r="235">
          <cell r="O235">
            <v>47.486</v>
          </cell>
        </row>
        <row r="235">
          <cell r="W235">
            <v>18391</v>
          </cell>
        </row>
        <row r="235">
          <cell r="Z235">
            <v>15908</v>
          </cell>
        </row>
        <row r="235">
          <cell r="AB235">
            <v>0.864988309499212</v>
          </cell>
          <cell r="AC235">
            <v>0</v>
          </cell>
        </row>
        <row r="235">
          <cell r="AO235">
            <v>0</v>
          </cell>
          <cell r="AP235">
            <v>0</v>
          </cell>
        </row>
        <row r="235">
          <cell r="AR235">
            <v>15908</v>
          </cell>
        </row>
        <row r="236">
          <cell r="D236" t="str">
            <v>省道S249线乐昌老坪石至高家村段路面改造工程</v>
          </cell>
        </row>
        <row r="236">
          <cell r="F236" t="str">
            <v>路面改造</v>
          </cell>
          <cell r="G236" t="str">
            <v>/</v>
          </cell>
          <cell r="H236" t="str">
            <v>省道</v>
          </cell>
        </row>
        <row r="236">
          <cell r="L236">
            <v>30.58</v>
          </cell>
        </row>
        <row r="236">
          <cell r="O236">
            <v>30.58</v>
          </cell>
        </row>
        <row r="236">
          <cell r="U236">
            <v>2020</v>
          </cell>
          <cell r="V236">
            <v>2020</v>
          </cell>
          <cell r="W236">
            <v>11658</v>
          </cell>
        </row>
        <row r="236">
          <cell r="Z236">
            <v>6116</v>
          </cell>
        </row>
        <row r="236">
          <cell r="AB236">
            <v>0.52461828787099</v>
          </cell>
          <cell r="AC236">
            <v>0</v>
          </cell>
        </row>
        <row r="236">
          <cell r="AO236">
            <v>0</v>
          </cell>
          <cell r="AP236">
            <v>0</v>
          </cell>
        </row>
        <row r="236">
          <cell r="AR236">
            <v>6116</v>
          </cell>
        </row>
        <row r="237">
          <cell r="D237" t="str">
            <v>南雄市S516线界址至南亩公路路面改造工程</v>
          </cell>
        </row>
        <row r="237">
          <cell r="F237" t="str">
            <v>路面改造</v>
          </cell>
          <cell r="G237" t="str">
            <v>/</v>
          </cell>
          <cell r="H237" t="str">
            <v>省道</v>
          </cell>
        </row>
        <row r="237">
          <cell r="L237">
            <v>32.708</v>
          </cell>
        </row>
        <row r="237">
          <cell r="P237">
            <v>32.708</v>
          </cell>
        </row>
        <row r="237">
          <cell r="U237">
            <v>2021</v>
          </cell>
          <cell r="V237">
            <v>2022</v>
          </cell>
          <cell r="W237">
            <v>12110</v>
          </cell>
        </row>
        <row r="237">
          <cell r="Z237">
            <v>6542</v>
          </cell>
        </row>
        <row r="237">
          <cell r="AB237">
            <v>0.540214698596202</v>
          </cell>
          <cell r="AC237">
            <v>0</v>
          </cell>
        </row>
        <row r="237">
          <cell r="AO237">
            <v>0</v>
          </cell>
          <cell r="AP237">
            <v>0</v>
          </cell>
        </row>
        <row r="237">
          <cell r="AR237">
            <v>6542</v>
          </cell>
        </row>
        <row r="238">
          <cell r="D238" t="str">
            <v>国道G323线始兴县城段改线工程</v>
          </cell>
          <cell r="E238" t="str">
            <v>国道G323线始兴县城过境段改线工程</v>
          </cell>
          <cell r="F238" t="str">
            <v>新（改）建</v>
          </cell>
          <cell r="G238" t="str">
            <v>否</v>
          </cell>
          <cell r="H238" t="str">
            <v>国道</v>
          </cell>
          <cell r="I238" t="str">
            <v>二级</v>
          </cell>
        </row>
        <row r="238">
          <cell r="L238">
            <v>7.4</v>
          </cell>
          <cell r="M238">
            <v>7.4</v>
          </cell>
        </row>
        <row r="238">
          <cell r="Q238" t="str">
            <v>大桥215m，路基宽24.5m</v>
          </cell>
          <cell r="R238">
            <v>5267.5</v>
          </cell>
        </row>
        <row r="238">
          <cell r="T238">
            <v>0.215</v>
          </cell>
        </row>
        <row r="238">
          <cell r="W238">
            <v>25476.33</v>
          </cell>
          <cell r="X238">
            <v>8880</v>
          </cell>
          <cell r="Y238" t="str">
            <v>交规划函〔2021〕562 </v>
          </cell>
          <cell r="Z238">
            <v>7783</v>
          </cell>
        </row>
        <row r="238">
          <cell r="AB238">
            <v>0.654058100205171</v>
          </cell>
          <cell r="AC238">
            <v>8880</v>
          </cell>
        </row>
        <row r="238">
          <cell r="AH238">
            <v>8880</v>
          </cell>
        </row>
        <row r="238">
          <cell r="AO238">
            <v>0</v>
          </cell>
          <cell r="AP238">
            <v>0</v>
          </cell>
        </row>
        <row r="238">
          <cell r="AR238">
            <v>7783</v>
          </cell>
        </row>
        <row r="239">
          <cell r="D239" t="str">
            <v>韶关市G106线等国道路面改造工程</v>
          </cell>
        </row>
        <row r="239">
          <cell r="F239" t="str">
            <v>路面改造</v>
          </cell>
          <cell r="G239" t="str">
            <v>/</v>
          </cell>
          <cell r="H239" t="str">
            <v>国道</v>
          </cell>
        </row>
        <row r="239">
          <cell r="L239">
            <v>45.689</v>
          </cell>
          <cell r="M239">
            <v>2.08</v>
          </cell>
        </row>
        <row r="239">
          <cell r="O239">
            <v>27.85</v>
          </cell>
          <cell r="P239">
            <v>15.759</v>
          </cell>
        </row>
        <row r="239">
          <cell r="W239">
            <v>12783</v>
          </cell>
        </row>
        <row r="239">
          <cell r="Z239">
            <v>11154</v>
          </cell>
        </row>
        <row r="239">
          <cell r="AB239">
            <v>0.872565125557381</v>
          </cell>
          <cell r="AC239">
            <v>0</v>
          </cell>
        </row>
        <row r="239">
          <cell r="AO239">
            <v>0</v>
          </cell>
          <cell r="AP239">
            <v>0</v>
          </cell>
        </row>
        <row r="239">
          <cell r="AR239">
            <v>11154</v>
          </cell>
        </row>
        <row r="240">
          <cell r="D240" t="str">
            <v>韶关市“十三五”迎国评普通省道干线路面改造工程</v>
          </cell>
        </row>
        <row r="240">
          <cell r="F240" t="str">
            <v>路面改造</v>
          </cell>
          <cell r="G240" t="str">
            <v>/</v>
          </cell>
          <cell r="H240" t="str">
            <v>省道</v>
          </cell>
        </row>
        <row r="240">
          <cell r="L240">
            <v>18.224</v>
          </cell>
        </row>
        <row r="240">
          <cell r="O240">
            <v>2.5</v>
          </cell>
          <cell r="P240">
            <v>15.724</v>
          </cell>
        </row>
        <row r="240">
          <cell r="W240">
            <v>3316</v>
          </cell>
        </row>
        <row r="240">
          <cell r="Z240">
            <v>2780</v>
          </cell>
        </row>
        <row r="240">
          <cell r="AB240">
            <v>0.838359469240048</v>
          </cell>
          <cell r="AC240">
            <v>0</v>
          </cell>
        </row>
        <row r="240">
          <cell r="AO240">
            <v>0</v>
          </cell>
          <cell r="AP240">
            <v>0</v>
          </cell>
        </row>
        <row r="240">
          <cell r="AR240">
            <v>2780</v>
          </cell>
        </row>
        <row r="241">
          <cell r="D241" t="str">
            <v>国道G106线曲江林场至沙溪段改建工程</v>
          </cell>
          <cell r="E241" t="str">
            <v>国道G106线曲江区林场至沙溪段</v>
          </cell>
          <cell r="F241" t="str">
            <v>升级改造</v>
          </cell>
          <cell r="G241" t="str">
            <v>否</v>
          </cell>
          <cell r="H241" t="str">
            <v>国道</v>
          </cell>
          <cell r="I241" t="str">
            <v>二级</v>
          </cell>
        </row>
        <row r="241">
          <cell r="L241">
            <v>4.93</v>
          </cell>
          <cell r="M241">
            <v>4.93</v>
          </cell>
        </row>
        <row r="241">
          <cell r="W241">
            <v>13312</v>
          </cell>
        </row>
        <row r="241">
          <cell r="Z241">
            <v>2502</v>
          </cell>
        </row>
        <row r="241">
          <cell r="AB241">
            <v>0.187950721153846</v>
          </cell>
          <cell r="AC241">
            <v>0</v>
          </cell>
        </row>
        <row r="241">
          <cell r="AO241">
            <v>0</v>
          </cell>
          <cell r="AP241">
            <v>0</v>
          </cell>
        </row>
        <row r="241">
          <cell r="AR241">
            <v>2502</v>
          </cell>
        </row>
        <row r="242">
          <cell r="D242" t="str">
            <v>省道S248线韶关市区过镜段黄金村大桥至韶关钢铁厂公路改线工程</v>
          </cell>
          <cell r="E242" t="str">
            <v>省道S248韶关市区过境段黄金村大桥至韶关钢铁厂段改线工程</v>
          </cell>
          <cell r="F242" t="str">
            <v>新（改）建</v>
          </cell>
          <cell r="G242" t="str">
            <v>否</v>
          </cell>
          <cell r="H242" t="str">
            <v>省道</v>
          </cell>
          <cell r="I242" t="str">
            <v>一级</v>
          </cell>
        </row>
        <row r="242">
          <cell r="L242">
            <v>14.18</v>
          </cell>
          <cell r="M242">
            <v>14.18</v>
          </cell>
        </row>
        <row r="242">
          <cell r="W242">
            <v>157383</v>
          </cell>
        </row>
        <row r="242">
          <cell r="Z242">
            <v>2185</v>
          </cell>
        </row>
        <row r="242">
          <cell r="AB242">
            <v>0.0138833292032812</v>
          </cell>
          <cell r="AC242">
            <v>0</v>
          </cell>
        </row>
        <row r="242">
          <cell r="AO242">
            <v>0</v>
          </cell>
          <cell r="AP242">
            <v>0</v>
          </cell>
        </row>
        <row r="242">
          <cell r="AR242">
            <v>2185</v>
          </cell>
        </row>
        <row r="243">
          <cell r="D243" t="str">
            <v>南雄市S516线水口至黎口公路路面改造工程</v>
          </cell>
          <cell r="E243" t="str">
            <v>省道S516线南雄市水口村至江头段（K41-K50+302，低等级升级改造）</v>
          </cell>
          <cell r="F243" t="str">
            <v>路面改造</v>
          </cell>
          <cell r="G243" t="str">
            <v>/</v>
          </cell>
          <cell r="H243" t="str">
            <v>省道</v>
          </cell>
          <cell r="I243" t="str">
            <v>三级</v>
          </cell>
          <cell r="J243" t="str">
            <v>K41+278</v>
          </cell>
          <cell r="K243" t="str">
            <v>K64.570</v>
          </cell>
          <cell r="L243">
            <v>23.292</v>
          </cell>
        </row>
        <row r="243">
          <cell r="P243">
            <v>23.292</v>
          </cell>
        </row>
        <row r="243">
          <cell r="U243">
            <v>2020</v>
          </cell>
          <cell r="V243">
            <v>2022</v>
          </cell>
          <cell r="W243">
            <v>8067.4991</v>
          </cell>
        </row>
        <row r="243">
          <cell r="Z243">
            <v>3267</v>
          </cell>
        </row>
        <row r="243">
          <cell r="AB243">
            <v>0.404958210655394</v>
          </cell>
          <cell r="AC243">
            <v>0</v>
          </cell>
        </row>
        <row r="243">
          <cell r="AO243">
            <v>0</v>
          </cell>
          <cell r="AP243">
            <v>0</v>
          </cell>
        </row>
        <row r="243">
          <cell r="AR243">
            <v>4664</v>
          </cell>
        </row>
        <row r="244">
          <cell r="D244" t="str">
            <v>省道S342线南雄市区过境段改建工程</v>
          </cell>
          <cell r="E244" t="str">
            <v>省道S342线南雄市区过境段</v>
          </cell>
          <cell r="F244" t="str">
            <v>新（改）建</v>
          </cell>
          <cell r="G244" t="str">
            <v>否</v>
          </cell>
          <cell r="H244" t="str">
            <v>省道</v>
          </cell>
          <cell r="I244" t="str">
            <v>二、四级</v>
          </cell>
        </row>
        <row r="244">
          <cell r="L244">
            <v>8.004</v>
          </cell>
          <cell r="M244">
            <v>8.004</v>
          </cell>
        </row>
        <row r="244">
          <cell r="U244">
            <v>2021</v>
          </cell>
          <cell r="V244">
            <v>2024</v>
          </cell>
          <cell r="W244">
            <v>32887.15</v>
          </cell>
        </row>
        <row r="244">
          <cell r="Z244">
            <v>4802</v>
          </cell>
        </row>
        <row r="244">
          <cell r="AB244">
            <v>0.146014476778924</v>
          </cell>
          <cell r="AC244">
            <v>0</v>
          </cell>
        </row>
        <row r="244">
          <cell r="AO244">
            <v>0</v>
          </cell>
          <cell r="AP244">
            <v>0</v>
          </cell>
        </row>
        <row r="244">
          <cell r="AR244">
            <v>4802</v>
          </cell>
        </row>
        <row r="245">
          <cell r="D245" t="str">
            <v>省道S347线新丰县梅坑至回龙段路面改造工程</v>
          </cell>
        </row>
        <row r="245">
          <cell r="F245" t="str">
            <v>路面改造</v>
          </cell>
          <cell r="G245" t="str">
            <v>/</v>
          </cell>
          <cell r="H245" t="str">
            <v>省道</v>
          </cell>
        </row>
        <row r="245">
          <cell r="L245">
            <v>41.127</v>
          </cell>
        </row>
        <row r="245">
          <cell r="O245">
            <v>41.127</v>
          </cell>
        </row>
        <row r="245">
          <cell r="W245">
            <v>14673</v>
          </cell>
        </row>
        <row r="245">
          <cell r="Z245">
            <v>8225</v>
          </cell>
        </row>
        <row r="245">
          <cell r="AB245">
            <v>0.560553397396579</v>
          </cell>
          <cell r="AC245">
            <v>0</v>
          </cell>
        </row>
        <row r="245">
          <cell r="AO245">
            <v>0</v>
          </cell>
          <cell r="AP245">
            <v>0</v>
          </cell>
        </row>
        <row r="245">
          <cell r="AR245">
            <v>8225</v>
          </cell>
        </row>
        <row r="246">
          <cell r="D246" t="str">
            <v>省道S517线城口至红山段路面改造工程</v>
          </cell>
        </row>
        <row r="246">
          <cell r="F246" t="str">
            <v>路面改造</v>
          </cell>
          <cell r="G246" t="str">
            <v>/</v>
          </cell>
          <cell r="H246" t="str">
            <v>省道</v>
          </cell>
        </row>
        <row r="246">
          <cell r="L246">
            <v>31.356</v>
          </cell>
        </row>
        <row r="246">
          <cell r="P246">
            <v>31.356</v>
          </cell>
        </row>
        <row r="246">
          <cell r="U246">
            <v>2022</v>
          </cell>
          <cell r="V246">
            <v>2023</v>
          </cell>
          <cell r="W246">
            <v>7579.92</v>
          </cell>
        </row>
        <row r="246">
          <cell r="Z246">
            <v>5644</v>
          </cell>
        </row>
        <row r="246">
          <cell r="AB246">
            <v>0.744598887587204</v>
          </cell>
          <cell r="AC246">
            <v>0</v>
          </cell>
        </row>
        <row r="246">
          <cell r="AO246">
            <v>0</v>
          </cell>
          <cell r="AP246">
            <v>0</v>
          </cell>
        </row>
        <row r="246">
          <cell r="AR246">
            <v>5644</v>
          </cell>
        </row>
        <row r="247">
          <cell r="D247" t="str">
            <v>国道G240线曲江中学至乐广高速乌石出口段改建工程</v>
          </cell>
          <cell r="E247" t="str">
            <v>国道G240线曲江区曲江中学至乐广高速乌石出口段</v>
          </cell>
          <cell r="F247" t="str">
            <v>改建</v>
          </cell>
          <cell r="G247" t="str">
            <v>否</v>
          </cell>
          <cell r="H247" t="str">
            <v>国道</v>
          </cell>
          <cell r="I247" t="str">
            <v>二级</v>
          </cell>
        </row>
        <row r="247">
          <cell r="L247">
            <v>8.273</v>
          </cell>
          <cell r="M247">
            <v>8.273</v>
          </cell>
        </row>
        <row r="247">
          <cell r="W247">
            <v>19393</v>
          </cell>
          <cell r="X247">
            <v>9928</v>
          </cell>
          <cell r="Y247" t="str">
            <v>交规划函〔2021〕562 </v>
          </cell>
          <cell r="Z247">
            <v>5586.4</v>
          </cell>
        </row>
        <row r="247">
          <cell r="AB247">
            <v>0.8</v>
          </cell>
          <cell r="AC247">
            <v>9928</v>
          </cell>
        </row>
        <row r="247">
          <cell r="AK247">
            <v>4964</v>
          </cell>
        </row>
        <row r="247">
          <cell r="AM247">
            <v>1500</v>
          </cell>
          <cell r="AN247">
            <v>3464</v>
          </cell>
          <cell r="AO247">
            <v>0</v>
          </cell>
          <cell r="AP247">
            <v>0</v>
          </cell>
        </row>
        <row r="247">
          <cell r="AR247">
            <v>0</v>
          </cell>
        </row>
        <row r="248">
          <cell r="D248" t="str">
            <v>省道S521线樟市至罗坑段路面改造工程</v>
          </cell>
          <cell r="E248" t="str">
            <v>省道S521线曲江区消雪岭至径口段（K54+73~K70+371）
省道S521线曲江区径口至罗坑段（K70+371~K82+094）</v>
          </cell>
          <cell r="F248" t="str">
            <v>路面改造</v>
          </cell>
          <cell r="G248" t="str">
            <v>/</v>
          </cell>
          <cell r="H248" t="str">
            <v>省道</v>
          </cell>
        </row>
        <row r="248">
          <cell r="J248" t="str">
            <v>K58+100</v>
          </cell>
          <cell r="K248" t="str">
            <v>K82+047</v>
          </cell>
          <cell r="L248">
            <v>23.947</v>
          </cell>
        </row>
        <row r="248">
          <cell r="P248">
            <v>23.947</v>
          </cell>
        </row>
        <row r="248">
          <cell r="W248">
            <v>7976.49</v>
          </cell>
        </row>
        <row r="248">
          <cell r="Z248">
            <v>4310</v>
          </cell>
          <cell r="AA248" t="str">
            <v>粤交规〔2023〕144 号</v>
          </cell>
          <cell r="AB248">
            <v>0.540337918056689</v>
          </cell>
          <cell r="AC248">
            <v>0</v>
          </cell>
        </row>
        <row r="248">
          <cell r="AO248">
            <v>0</v>
          </cell>
          <cell r="AP248">
            <v>0</v>
          </cell>
        </row>
        <row r="248">
          <cell r="AR248">
            <v>4310</v>
          </cell>
        </row>
        <row r="249">
          <cell r="D249" t="str">
            <v>省道S355线新丰县分水坳至腊坑段路面改造工程</v>
          </cell>
          <cell r="E249" t="str">
            <v>省道S355线新丰县沙田至长江村韶新高速出口段  </v>
          </cell>
          <cell r="F249" t="str">
            <v>路面改造</v>
          </cell>
          <cell r="G249" t="str">
            <v>/</v>
          </cell>
          <cell r="H249" t="str">
            <v>省道</v>
          </cell>
          <cell r="I249" t="str">
            <v>三级</v>
          </cell>
          <cell r="J249" t="str">
            <v>K0+000</v>
          </cell>
          <cell r="K249" t="str">
            <v>K22+615</v>
          </cell>
          <cell r="L249">
            <v>22.615</v>
          </cell>
        </row>
        <row r="249">
          <cell r="O249">
            <v>22.615</v>
          </cell>
        </row>
        <row r="249">
          <cell r="W249">
            <v>6758.3</v>
          </cell>
        </row>
        <row r="249">
          <cell r="Z249">
            <v>4975</v>
          </cell>
          <cell r="AA249" t="str">
            <v>粤交规〔2023〕144 号</v>
          </cell>
          <cell r="AB249">
            <v>0.736131867481467</v>
          </cell>
          <cell r="AC249">
            <v>0</v>
          </cell>
        </row>
        <row r="249">
          <cell r="AO249">
            <v>0</v>
          </cell>
          <cell r="AP249">
            <v>0</v>
          </cell>
        </row>
        <row r="249">
          <cell r="AR249">
            <v>4975</v>
          </cell>
        </row>
        <row r="250">
          <cell r="D250" t="str">
            <v>省道S517线仁化县高坪电站至凡口段路面改造工程</v>
          </cell>
          <cell r="E250" t="str">
            <v>省道S517线仁化县高坪电站至凡口段  </v>
          </cell>
          <cell r="F250" t="str">
            <v>路面改造</v>
          </cell>
          <cell r="G250" t="str">
            <v>/</v>
          </cell>
          <cell r="H250" t="str">
            <v>省道</v>
          </cell>
        </row>
        <row r="250">
          <cell r="J250" t="str">
            <v>K89+000</v>
          </cell>
          <cell r="K250" t="str">
            <v>K111+033</v>
          </cell>
          <cell r="L250">
            <v>22.033</v>
          </cell>
        </row>
        <row r="250">
          <cell r="P250">
            <v>22.033</v>
          </cell>
        </row>
        <row r="250">
          <cell r="U250">
            <v>2023</v>
          </cell>
          <cell r="V250">
            <v>2024</v>
          </cell>
          <cell r="W250">
            <v>6462</v>
          </cell>
        </row>
        <row r="250">
          <cell r="Z250">
            <v>3965.94</v>
          </cell>
          <cell r="AA250" t="str">
            <v>粤交规〔2023〕144 号</v>
          </cell>
          <cell r="AB250">
            <v>0.613732590529248</v>
          </cell>
          <cell r="AC250">
            <v>0</v>
          </cell>
        </row>
        <row r="250">
          <cell r="AO250">
            <v>0</v>
          </cell>
          <cell r="AP250">
            <v>0</v>
          </cell>
        </row>
        <row r="250">
          <cell r="AR250">
            <v>3966</v>
          </cell>
        </row>
        <row r="251">
          <cell r="D251" t="str">
            <v>国道G323线仁化丹霞出口至小观园段公路改建工程</v>
          </cell>
        </row>
        <row r="251">
          <cell r="F251" t="str">
            <v>新（改）建</v>
          </cell>
        </row>
        <row r="251">
          <cell r="H251" t="str">
            <v>国道</v>
          </cell>
        </row>
        <row r="251">
          <cell r="L251">
            <v>20.395</v>
          </cell>
          <cell r="M251">
            <v>20.395</v>
          </cell>
        </row>
        <row r="251">
          <cell r="W251">
            <v>58962</v>
          </cell>
          <cell r="X251">
            <v>24474</v>
          </cell>
          <cell r="Y251" t="str">
            <v>交规划函〔2024〕136</v>
          </cell>
        </row>
        <row r="251">
          <cell r="AB251">
            <v>0.41508089956243</v>
          </cell>
          <cell r="AC251">
            <v>10500</v>
          </cell>
        </row>
        <row r="251">
          <cell r="AN251">
            <v>8000</v>
          </cell>
          <cell r="AO251">
            <v>0</v>
          </cell>
          <cell r="AP251">
            <v>2500</v>
          </cell>
        </row>
        <row r="251">
          <cell r="AR251">
            <v>0</v>
          </cell>
        </row>
        <row r="252">
          <cell r="D252" t="str">
            <v>南雄市S516线南亩至水口公路路面改造工程</v>
          </cell>
        </row>
        <row r="252">
          <cell r="F252" t="str">
            <v>路面改造</v>
          </cell>
          <cell r="G252" t="str">
            <v>/</v>
          </cell>
          <cell r="H252" t="str">
            <v>省道</v>
          </cell>
          <cell r="I252" t="str">
            <v>三级</v>
          </cell>
          <cell r="J252" t="str">
            <v>K32+708</v>
          </cell>
          <cell r="K252" t="str">
            <v>K41+660</v>
          </cell>
          <cell r="L252">
            <v>8.973</v>
          </cell>
        </row>
        <row r="252">
          <cell r="P252">
            <v>8.973</v>
          </cell>
        </row>
        <row r="252">
          <cell r="U252">
            <v>2023</v>
          </cell>
          <cell r="V252">
            <v>2024</v>
          </cell>
          <cell r="W252">
            <v>2778.52</v>
          </cell>
        </row>
        <row r="252">
          <cell r="Z252">
            <v>1795</v>
          </cell>
          <cell r="AA252" t="str">
            <v>粤交规〔2024〕84 号</v>
          </cell>
          <cell r="AB252">
            <v>0.646027381483668</v>
          </cell>
          <cell r="AC252">
            <v>0</v>
          </cell>
        </row>
        <row r="252">
          <cell r="AO252">
            <v>0</v>
          </cell>
          <cell r="AP252">
            <v>0</v>
          </cell>
        </row>
        <row r="252">
          <cell r="AR252">
            <v>1795</v>
          </cell>
        </row>
        <row r="253">
          <cell r="D253" t="str">
            <v>省道S521线沙溪至乌石段改建工程</v>
          </cell>
        </row>
        <row r="253">
          <cell r="F253" t="str">
            <v>新（改）建</v>
          </cell>
          <cell r="G253" t="str">
            <v>是</v>
          </cell>
          <cell r="H253" t="str">
            <v>省道</v>
          </cell>
          <cell r="I253" t="str">
            <v>四级</v>
          </cell>
          <cell r="J253" t="str">
            <v>K43+026</v>
          </cell>
          <cell r="K253" t="str">
            <v>K49+440</v>
          </cell>
          <cell r="L253">
            <v>6.436</v>
          </cell>
        </row>
        <row r="253">
          <cell r="O253">
            <v>6.436</v>
          </cell>
        </row>
        <row r="253">
          <cell r="U253">
            <v>2023</v>
          </cell>
          <cell r="V253">
            <v>2025</v>
          </cell>
          <cell r="W253">
            <v>14641.15</v>
          </cell>
        </row>
        <row r="253">
          <cell r="Z253">
            <v>3218</v>
          </cell>
          <cell r="AA253" t="str">
            <v>粤交规〔2024〕84 号</v>
          </cell>
          <cell r="AB253">
            <v>0.219791478128426</v>
          </cell>
          <cell r="AC253">
            <v>0</v>
          </cell>
        </row>
        <row r="253">
          <cell r="AO253">
            <v>0</v>
          </cell>
          <cell r="AP253">
            <v>0</v>
          </cell>
        </row>
        <row r="253">
          <cell r="AR253">
            <v>2200</v>
          </cell>
        </row>
        <row r="254">
          <cell r="D254" t="str">
            <v>南岭1号路S249线大桥至桂头段路面改造工程</v>
          </cell>
          <cell r="E254" t="str">
            <v>省道S249线乳源县必背村至均村段（升级改造，91.926~106.616）</v>
          </cell>
          <cell r="F254" t="str">
            <v>路面改造</v>
          </cell>
          <cell r="G254" t="str">
            <v>/</v>
          </cell>
          <cell r="H254" t="str">
            <v>省道</v>
          </cell>
          <cell r="I254" t="str">
            <v>三级</v>
          </cell>
          <cell r="J254" t="str">
            <v>K57+900</v>
          </cell>
          <cell r="K254" t="str">
            <v>K114+310</v>
          </cell>
          <cell r="L254">
            <v>54.078</v>
          </cell>
        </row>
        <row r="254">
          <cell r="P254">
            <v>54.078</v>
          </cell>
        </row>
        <row r="254">
          <cell r="U254">
            <v>2022</v>
          </cell>
          <cell r="V254">
            <v>2024</v>
          </cell>
          <cell r="W254">
            <v>12702.95</v>
          </cell>
        </row>
        <row r="254">
          <cell r="Z254">
            <v>10816</v>
          </cell>
          <cell r="AA254" t="str">
            <v>粤交规〔2024〕84 号</v>
          </cell>
          <cell r="AB254">
            <v>0.85145576421225</v>
          </cell>
          <cell r="AC254">
            <v>0</v>
          </cell>
        </row>
        <row r="254">
          <cell r="AO254">
            <v>0</v>
          </cell>
          <cell r="AP254">
            <v>0</v>
          </cell>
        </row>
        <row r="254">
          <cell r="AR254">
            <v>10816</v>
          </cell>
        </row>
        <row r="255">
          <cell r="D255" t="str">
            <v>省道S244线始兴县凉口至罗坝段改建工程</v>
          </cell>
          <cell r="E255" t="str">
            <v>省道S244线始兴县凉口至罗坝段</v>
          </cell>
          <cell r="F255" t="str">
            <v>新（改）建</v>
          </cell>
          <cell r="G255" t="str">
            <v>是</v>
          </cell>
          <cell r="H255" t="str">
            <v>省道</v>
          </cell>
          <cell r="I255" t="str">
            <v>四级</v>
          </cell>
          <cell r="J255" t="str">
            <v>K108+467</v>
          </cell>
          <cell r="K255" t="str">
            <v>K119+779</v>
          </cell>
          <cell r="L255">
            <v>11.312</v>
          </cell>
        </row>
        <row r="255">
          <cell r="O255">
            <v>11.312</v>
          </cell>
        </row>
        <row r="255">
          <cell r="Q255" t="str">
            <v>中桥88.08m/2座，宽12m</v>
          </cell>
        </row>
        <row r="255">
          <cell r="S255">
            <v>1056.96</v>
          </cell>
          <cell r="T255">
            <v>0.08808</v>
          </cell>
          <cell r="U255">
            <v>2023</v>
          </cell>
          <cell r="V255">
            <v>2025</v>
          </cell>
          <cell r="W255">
            <v>13091.81</v>
          </cell>
        </row>
        <row r="255">
          <cell r="Z255">
            <v>5781</v>
          </cell>
          <cell r="AA255" t="str">
            <v>粤交规〔2024〕84 号</v>
          </cell>
          <cell r="AB255">
            <v>0.441573777804597</v>
          </cell>
          <cell r="AC255">
            <v>0</v>
          </cell>
        </row>
        <row r="255">
          <cell r="AO255">
            <v>0</v>
          </cell>
          <cell r="AP255">
            <v>0</v>
          </cell>
        </row>
        <row r="255">
          <cell r="AR255">
            <v>3503</v>
          </cell>
        </row>
        <row r="256">
          <cell r="D256" t="str">
            <v>省道S252线翁源翁城镇至横石水段改建工程</v>
          </cell>
          <cell r="E256" t="str">
            <v>省道S252线翁源县翁城镇至横石水段</v>
          </cell>
          <cell r="F256" t="str">
            <v>新（改）建</v>
          </cell>
          <cell r="G256" t="str">
            <v>是</v>
          </cell>
          <cell r="H256" t="str">
            <v>省道</v>
          </cell>
          <cell r="I256" t="str">
            <v>四级</v>
          </cell>
          <cell r="J256" t="str">
            <v>K0</v>
          </cell>
          <cell r="K256" t="str">
            <v>K2+072</v>
          </cell>
          <cell r="L256">
            <v>2.072</v>
          </cell>
        </row>
        <row r="256">
          <cell r="O256">
            <v>2.072</v>
          </cell>
        </row>
        <row r="256">
          <cell r="U256">
            <v>2023</v>
          </cell>
          <cell r="V256">
            <v>2024</v>
          </cell>
          <cell r="W256">
            <v>1754.89</v>
          </cell>
        </row>
        <row r="256">
          <cell r="Z256">
            <v>1036</v>
          </cell>
          <cell r="AA256" t="str">
            <v>粤交规〔2024〕84 号</v>
          </cell>
          <cell r="AB256">
            <v>0.590350392332283</v>
          </cell>
          <cell r="AC256">
            <v>0</v>
          </cell>
        </row>
        <row r="256">
          <cell r="AO256">
            <v>0</v>
          </cell>
          <cell r="AP256">
            <v>0</v>
          </cell>
        </row>
        <row r="256">
          <cell r="AR256">
            <v>1036</v>
          </cell>
        </row>
        <row r="257">
          <cell r="D257" t="str">
            <v>省道S292线樟市至小莲塘段路面改造工程</v>
          </cell>
        </row>
        <row r="257">
          <cell r="F257" t="str">
            <v>路面改造</v>
          </cell>
          <cell r="G257" t="str">
            <v>/</v>
          </cell>
          <cell r="H257" t="str">
            <v>省道</v>
          </cell>
        </row>
        <row r="257">
          <cell r="L257">
            <v>7.474</v>
          </cell>
        </row>
        <row r="257">
          <cell r="P257">
            <v>7.474</v>
          </cell>
        </row>
        <row r="257">
          <cell r="U257">
            <v>2024</v>
          </cell>
          <cell r="V257">
            <v>2025</v>
          </cell>
          <cell r="W257">
            <v>1723</v>
          </cell>
        </row>
        <row r="257">
          <cell r="Z257">
            <v>1345</v>
          </cell>
        </row>
        <row r="257">
          <cell r="AB257">
            <v>0.780615206035984</v>
          </cell>
          <cell r="AC257">
            <v>0</v>
          </cell>
        </row>
        <row r="257">
          <cell r="AO257">
            <v>0</v>
          </cell>
          <cell r="AP257">
            <v>0</v>
          </cell>
        </row>
        <row r="257">
          <cell r="AR257">
            <v>1345</v>
          </cell>
        </row>
        <row r="258">
          <cell r="D258" t="str">
            <v>省道S521线曲江区大塘至马坝段路面改造工程</v>
          </cell>
        </row>
        <row r="258">
          <cell r="F258" t="str">
            <v>路面改造</v>
          </cell>
          <cell r="G258" t="str">
            <v>/</v>
          </cell>
          <cell r="H258" t="str">
            <v>省道</v>
          </cell>
        </row>
        <row r="258">
          <cell r="L258">
            <v>13.091</v>
          </cell>
        </row>
        <row r="258">
          <cell r="P258">
            <v>13.091</v>
          </cell>
        </row>
        <row r="258">
          <cell r="U258">
            <v>2024</v>
          </cell>
          <cell r="V258">
            <v>2025</v>
          </cell>
          <cell r="W258">
            <v>3327</v>
          </cell>
        </row>
        <row r="258">
          <cell r="Z258">
            <v>2356</v>
          </cell>
        </row>
        <row r="258">
          <cell r="AB258">
            <v>0.70814547640517</v>
          </cell>
          <cell r="AC258">
            <v>0</v>
          </cell>
        </row>
        <row r="258">
          <cell r="AO258">
            <v>0</v>
          </cell>
          <cell r="AP258">
            <v>0</v>
          </cell>
        </row>
        <row r="258">
          <cell r="AR258">
            <v>2356</v>
          </cell>
        </row>
        <row r="259">
          <cell r="D259" t="str">
            <v>省道S386线阳东周亨至大八段</v>
          </cell>
          <cell r="E259" t="str">
            <v>省道S386线阳东区周亨至大八段  </v>
          </cell>
          <cell r="F259" t="str">
            <v>升级改造</v>
          </cell>
          <cell r="G259" t="str">
            <v>否</v>
          </cell>
          <cell r="H259" t="str">
            <v>省道</v>
          </cell>
          <cell r="I259" t="str">
            <v>三级</v>
          </cell>
        </row>
        <row r="259">
          <cell r="L259">
            <v>13.173</v>
          </cell>
        </row>
        <row r="259">
          <cell r="O259">
            <v>13.173</v>
          </cell>
        </row>
        <row r="259">
          <cell r="W259">
            <v>7044</v>
          </cell>
          <cell r="X259">
            <v>2583</v>
          </cell>
        </row>
        <row r="259">
          <cell r="Z259">
            <v>2013</v>
          </cell>
        </row>
        <row r="259">
          <cell r="AB259">
            <v>0.652470187393526</v>
          </cell>
          <cell r="AC259">
            <v>2583</v>
          </cell>
        </row>
        <row r="259">
          <cell r="AF259">
            <v>2583</v>
          </cell>
        </row>
        <row r="259">
          <cell r="AO259">
            <v>0</v>
          </cell>
          <cell r="AP259">
            <v>0</v>
          </cell>
        </row>
        <row r="259">
          <cell r="AR259">
            <v>2013</v>
          </cell>
        </row>
        <row r="260">
          <cell r="D260" t="str">
            <v>省道S386线阳东那龙至长湖段新改建工程</v>
          </cell>
          <cell r="E260" t="str">
            <v>省道S386线阳东区那龙至长湖段  </v>
          </cell>
          <cell r="F260" t="str">
            <v>升级改造</v>
          </cell>
          <cell r="G260" t="str">
            <v>是</v>
          </cell>
          <cell r="H260" t="str">
            <v>省道</v>
          </cell>
          <cell r="I260" t="str">
            <v>四级</v>
          </cell>
        </row>
        <row r="260">
          <cell r="L260">
            <v>10</v>
          </cell>
        </row>
        <row r="260">
          <cell r="O260">
            <v>10</v>
          </cell>
        </row>
        <row r="260">
          <cell r="W260">
            <v>7032</v>
          </cell>
          <cell r="X260">
            <v>3000</v>
          </cell>
        </row>
        <row r="260">
          <cell r="Z260">
            <v>1500</v>
          </cell>
        </row>
        <row r="260">
          <cell r="AB260">
            <v>0.639931740614334</v>
          </cell>
          <cell r="AC260">
            <v>3000</v>
          </cell>
        </row>
        <row r="260">
          <cell r="AF260">
            <v>1500</v>
          </cell>
          <cell r="AG260">
            <v>1500</v>
          </cell>
        </row>
        <row r="260">
          <cell r="AO260">
            <v>0</v>
          </cell>
          <cell r="AP260">
            <v>0</v>
          </cell>
        </row>
        <row r="260">
          <cell r="AR260">
            <v>1500</v>
          </cell>
        </row>
        <row r="261">
          <cell r="D261" t="str">
            <v>国道G325线阳江市江城坪郊至轮水段改建工程</v>
          </cell>
          <cell r="E261" t="str">
            <v>国道G325线江城区坪郊至轮水段  </v>
          </cell>
          <cell r="F261" t="str">
            <v>升级改造</v>
          </cell>
          <cell r="G261" t="str">
            <v>是</v>
          </cell>
          <cell r="H261" t="str">
            <v>国道</v>
          </cell>
          <cell r="I261" t="str">
            <v>二、三级</v>
          </cell>
        </row>
        <row r="261">
          <cell r="L261">
            <v>24.551</v>
          </cell>
          <cell r="M261">
            <v>24.551</v>
          </cell>
        </row>
        <row r="261">
          <cell r="W261">
            <v>71773.01</v>
          </cell>
          <cell r="X261">
            <v>27702</v>
          </cell>
          <cell r="Y261" t="str">
            <v>交规划函〔2021〕562 </v>
          </cell>
          <cell r="Z261">
            <v>7678</v>
          </cell>
        </row>
        <row r="261">
          <cell r="AB261">
            <v>0.492942960034698</v>
          </cell>
          <cell r="AC261">
            <v>27702</v>
          </cell>
        </row>
        <row r="261">
          <cell r="AH261">
            <v>15000</v>
          </cell>
        </row>
        <row r="261">
          <cell r="AN261">
            <v>12702</v>
          </cell>
          <cell r="AO261">
            <v>0</v>
          </cell>
          <cell r="AP261">
            <v>0</v>
          </cell>
        </row>
        <row r="261">
          <cell r="AR261">
            <v>23486</v>
          </cell>
        </row>
        <row r="262">
          <cell r="D262" t="str">
            <v>国道G228线阳江市江城西平路至儒洞桥段路面改造工程</v>
          </cell>
        </row>
        <row r="262">
          <cell r="F262" t="str">
            <v>路面改造</v>
          </cell>
          <cell r="G262" t="str">
            <v>/</v>
          </cell>
          <cell r="H262" t="str">
            <v>国道</v>
          </cell>
        </row>
        <row r="262">
          <cell r="L262">
            <v>72.489</v>
          </cell>
          <cell r="M262">
            <v>72.489</v>
          </cell>
        </row>
        <row r="262">
          <cell r="W262">
            <v>47629</v>
          </cell>
          <cell r="X262">
            <v>17397</v>
          </cell>
          <cell r="Y262" t="str">
            <v>交规划函〔2021〕562 </v>
          </cell>
          <cell r="Z262">
            <v>18848</v>
          </cell>
        </row>
        <row r="262">
          <cell r="AB262">
            <v>0.760985953935627</v>
          </cell>
          <cell r="AC262">
            <v>17397</v>
          </cell>
        </row>
        <row r="262">
          <cell r="AH262">
            <v>17397</v>
          </cell>
        </row>
        <row r="262">
          <cell r="AO262">
            <v>0</v>
          </cell>
          <cell r="AP262">
            <v>0</v>
          </cell>
        </row>
        <row r="262">
          <cell r="AR262">
            <v>18848</v>
          </cell>
        </row>
        <row r="263">
          <cell r="D263" t="str">
            <v>国道G234线阳春春城至岗美段路面改造工程</v>
          </cell>
        </row>
        <row r="263">
          <cell r="F263" t="str">
            <v>路面改造</v>
          </cell>
          <cell r="G263" t="str">
            <v>/</v>
          </cell>
          <cell r="H263" t="str">
            <v>国道</v>
          </cell>
        </row>
        <row r="263">
          <cell r="L263">
            <v>11.9</v>
          </cell>
          <cell r="M263">
            <v>11.9</v>
          </cell>
        </row>
        <row r="263">
          <cell r="W263">
            <v>8407</v>
          </cell>
        </row>
        <row r="263">
          <cell r="Z263">
            <v>5948</v>
          </cell>
        </row>
        <row r="263">
          <cell r="AB263">
            <v>0.707505650053527</v>
          </cell>
          <cell r="AC263">
            <v>0</v>
          </cell>
        </row>
        <row r="263">
          <cell r="AO263">
            <v>0</v>
          </cell>
          <cell r="AP263">
            <v>0</v>
          </cell>
        </row>
        <row r="263">
          <cell r="AR263">
            <v>5948</v>
          </cell>
        </row>
        <row r="264">
          <cell r="D264" t="str">
            <v>国道G325线阳东那龙至江城西平路段路面改造工程</v>
          </cell>
        </row>
        <row r="264">
          <cell r="F264" t="str">
            <v>路面改造</v>
          </cell>
          <cell r="G264" t="str">
            <v>/</v>
          </cell>
          <cell r="H264" t="str">
            <v>国道</v>
          </cell>
        </row>
        <row r="264">
          <cell r="L264">
            <v>37.2</v>
          </cell>
          <cell r="M264">
            <v>37.2</v>
          </cell>
        </row>
        <row r="264">
          <cell r="W264">
            <v>20759</v>
          </cell>
          <cell r="X264">
            <v>8935</v>
          </cell>
          <cell r="Y264" t="str">
            <v>交规划函〔2021〕562 </v>
          </cell>
          <cell r="Z264">
            <v>9681</v>
          </cell>
        </row>
        <row r="264">
          <cell r="AB264">
            <v>0.896767667035984</v>
          </cell>
          <cell r="AC264">
            <v>8935</v>
          </cell>
        </row>
        <row r="264">
          <cell r="AH264">
            <v>8935</v>
          </cell>
        </row>
        <row r="264">
          <cell r="AO264">
            <v>0</v>
          </cell>
          <cell r="AP264">
            <v>0</v>
          </cell>
        </row>
        <row r="264">
          <cell r="AR264">
            <v>9681</v>
          </cell>
        </row>
        <row r="265">
          <cell r="D265" t="str">
            <v>省道S540线阳江山外东至海陵大堤段（沿海公路）</v>
          </cell>
          <cell r="E265" t="str">
            <v>省道S540线江城区山外东至海陵大堤段  </v>
          </cell>
          <cell r="F265" t="str">
            <v>新建</v>
          </cell>
          <cell r="G265" t="str">
            <v>否</v>
          </cell>
          <cell r="H265" t="str">
            <v>省道</v>
          </cell>
          <cell r="I265" t="str">
            <v>三级</v>
          </cell>
        </row>
        <row r="265">
          <cell r="L265">
            <v>12.3</v>
          </cell>
          <cell r="M265">
            <v>12.3</v>
          </cell>
        </row>
        <row r="265">
          <cell r="W265">
            <v>158511</v>
          </cell>
        </row>
        <row r="265">
          <cell r="Z265">
            <v>5291</v>
          </cell>
        </row>
        <row r="265">
          <cell r="AB265">
            <v>0.0333793869195198</v>
          </cell>
          <cell r="AC265">
            <v>0</v>
          </cell>
        </row>
        <row r="265">
          <cell r="AO265">
            <v>0</v>
          </cell>
          <cell r="AP265">
            <v>0</v>
          </cell>
        </row>
        <row r="265">
          <cell r="AR265">
            <v>5291</v>
          </cell>
        </row>
        <row r="266">
          <cell r="D266" t="str">
            <v>省道S540线阳江海陵大堤至溪头段（沿海公路）</v>
          </cell>
          <cell r="E266" t="str">
            <v>省道S540线江城区海陵大堤至阳西县溪头段</v>
          </cell>
          <cell r="F266" t="str">
            <v>新建</v>
          </cell>
          <cell r="G266" t="str">
            <v>否</v>
          </cell>
          <cell r="H266" t="str">
            <v>省道</v>
          </cell>
          <cell r="I266" t="str">
            <v>三级</v>
          </cell>
        </row>
        <row r="266">
          <cell r="L266">
            <v>23.927</v>
          </cell>
          <cell r="M266">
            <v>23.927</v>
          </cell>
        </row>
        <row r="266">
          <cell r="U266">
            <v>2020</v>
          </cell>
          <cell r="V266">
            <v>2022</v>
          </cell>
          <cell r="W266">
            <v>336860</v>
          </cell>
        </row>
        <row r="266">
          <cell r="Z266">
            <v>39509</v>
          </cell>
        </row>
        <row r="266">
          <cell r="AB266">
            <v>0.117286112925251</v>
          </cell>
          <cell r="AC266">
            <v>0</v>
          </cell>
        </row>
        <row r="266">
          <cell r="AO266">
            <v>0</v>
          </cell>
          <cell r="AP266">
            <v>0</v>
          </cell>
        </row>
        <row r="266">
          <cell r="AR266">
            <v>39509</v>
          </cell>
        </row>
        <row r="267">
          <cell r="D267" t="str">
            <v>省道S386线阳江市塘坪桥至岗美镇卫生院段路面改造工程</v>
          </cell>
        </row>
        <row r="267">
          <cell r="F267" t="str">
            <v>路面改造</v>
          </cell>
          <cell r="G267" t="str">
            <v>/</v>
          </cell>
          <cell r="H267" t="str">
            <v>省道</v>
          </cell>
        </row>
        <row r="267">
          <cell r="L267">
            <v>20.33</v>
          </cell>
        </row>
        <row r="267">
          <cell r="O267">
            <v>3.22</v>
          </cell>
          <cell r="P267">
            <v>17.11</v>
          </cell>
        </row>
        <row r="267">
          <cell r="W267">
            <v>3975</v>
          </cell>
        </row>
        <row r="267">
          <cell r="Z267">
            <v>3125</v>
          </cell>
        </row>
        <row r="267">
          <cell r="AB267">
            <v>0.786163522012579</v>
          </cell>
          <cell r="AC267">
            <v>0</v>
          </cell>
        </row>
        <row r="267">
          <cell r="AO267">
            <v>0</v>
          </cell>
          <cell r="AP267">
            <v>0</v>
          </cell>
        </row>
        <row r="267">
          <cell r="AR267">
            <v>2726</v>
          </cell>
        </row>
        <row r="268">
          <cell r="D268" t="str">
            <v>省道S542线近河至梁屋段路面改造工程</v>
          </cell>
          <cell r="E268" t="str">
            <v>无</v>
          </cell>
          <cell r="F268" t="str">
            <v>路面改造</v>
          </cell>
          <cell r="G268" t="str">
            <v>/</v>
          </cell>
          <cell r="H268" t="str">
            <v>省道</v>
          </cell>
        </row>
        <row r="268">
          <cell r="L268">
            <v>8.345</v>
          </cell>
        </row>
        <row r="268">
          <cell r="P268">
            <v>8.345</v>
          </cell>
        </row>
        <row r="268">
          <cell r="U268">
            <v>2021</v>
          </cell>
          <cell r="V268">
            <v>2021</v>
          </cell>
          <cell r="W268">
            <v>1845</v>
          </cell>
        </row>
        <row r="268">
          <cell r="Z268">
            <v>1210</v>
          </cell>
        </row>
        <row r="268">
          <cell r="AB268">
            <v>0.655826558265583</v>
          </cell>
          <cell r="AC268">
            <v>0</v>
          </cell>
        </row>
        <row r="268">
          <cell r="AO268">
            <v>0</v>
          </cell>
          <cell r="AP268">
            <v>0</v>
          </cell>
        </row>
        <row r="268">
          <cell r="AR268">
            <v>1210</v>
          </cell>
        </row>
        <row r="269">
          <cell r="D269" t="str">
            <v>省道S540线阳西县丰头至溪头段路面改造工程</v>
          </cell>
          <cell r="E269" t="str">
            <v>无</v>
          </cell>
          <cell r="F269" t="str">
            <v>路面改造</v>
          </cell>
          <cell r="G269" t="str">
            <v>/</v>
          </cell>
          <cell r="H269" t="str">
            <v>省道</v>
          </cell>
        </row>
        <row r="269">
          <cell r="L269">
            <v>8.935</v>
          </cell>
        </row>
        <row r="269">
          <cell r="P269">
            <v>8.935</v>
          </cell>
        </row>
        <row r="269">
          <cell r="U269">
            <v>2020</v>
          </cell>
          <cell r="V269">
            <v>2021</v>
          </cell>
          <cell r="W269">
            <v>2326</v>
          </cell>
        </row>
        <row r="269">
          <cell r="Z269">
            <v>1296</v>
          </cell>
        </row>
        <row r="269">
          <cell r="AB269">
            <v>0.557179707652622</v>
          </cell>
          <cell r="AC269">
            <v>0</v>
          </cell>
        </row>
        <row r="269">
          <cell r="AO269">
            <v>0</v>
          </cell>
          <cell r="AP269">
            <v>0</v>
          </cell>
        </row>
        <row r="269">
          <cell r="AR269">
            <v>1296</v>
          </cell>
        </row>
        <row r="270">
          <cell r="D270" t="str">
            <v>国道G234线阳江市双捷桥至海陵大堤段改扩建</v>
          </cell>
          <cell r="E270" t="str">
            <v>国道G234线江城区双捷桥至海陵大堤段 </v>
          </cell>
          <cell r="F270" t="str">
            <v>原级改造</v>
          </cell>
          <cell r="G270" t="str">
            <v>否</v>
          </cell>
          <cell r="H270" t="str">
            <v>国道</v>
          </cell>
          <cell r="I270" t="str">
            <v>一级</v>
          </cell>
        </row>
        <row r="270">
          <cell r="L270">
            <v>32.37</v>
          </cell>
          <cell r="M270">
            <v>32.37</v>
          </cell>
        </row>
        <row r="270">
          <cell r="Q270" t="str">
            <v>大桥205m，中桥144.7m，路基宽34m</v>
          </cell>
          <cell r="R270">
            <v>6970</v>
          </cell>
          <cell r="S270">
            <v>4919.8</v>
          </cell>
          <cell r="T270">
            <v>0.3497</v>
          </cell>
          <cell r="U270">
            <v>2020</v>
          </cell>
          <cell r="V270">
            <v>2022</v>
          </cell>
          <cell r="W270">
            <v>72726</v>
          </cell>
          <cell r="X270">
            <v>38844</v>
          </cell>
          <cell r="Y270" t="str">
            <v>交规划函〔2021〕562 </v>
          </cell>
          <cell r="Z270">
            <v>19336.8</v>
          </cell>
        </row>
        <row r="270">
          <cell r="AB270">
            <v>0.8</v>
          </cell>
          <cell r="AC270">
            <v>38844</v>
          </cell>
        </row>
        <row r="270">
          <cell r="AH270">
            <v>38844</v>
          </cell>
        </row>
        <row r="270">
          <cell r="AO270">
            <v>0</v>
          </cell>
          <cell r="AP270">
            <v>0</v>
          </cell>
        </row>
        <row r="270">
          <cell r="AR270">
            <v>19336</v>
          </cell>
        </row>
        <row r="271">
          <cell r="D271" t="str">
            <v>省道S278线阳西塘口至织篢段改建工程</v>
          </cell>
          <cell r="E271" t="str">
            <v>省道S278线阳西县塘口至织篢段 </v>
          </cell>
          <cell r="F271" t="str">
            <v>改建</v>
          </cell>
          <cell r="G271" t="str">
            <v>否</v>
          </cell>
          <cell r="H271" t="str">
            <v>省道</v>
          </cell>
          <cell r="I271" t="str">
            <v>二级</v>
          </cell>
        </row>
        <row r="271">
          <cell r="L271">
            <v>6.369</v>
          </cell>
          <cell r="M271">
            <v>6.369</v>
          </cell>
        </row>
        <row r="271">
          <cell r="Q271" t="str">
            <v>中桥85m，总宽36.5m</v>
          </cell>
        </row>
        <row r="271">
          <cell r="S271">
            <v>3102.5</v>
          </cell>
          <cell r="T271">
            <v>0.085</v>
          </cell>
          <cell r="U271">
            <v>2019</v>
          </cell>
          <cell r="V271">
            <v>2023</v>
          </cell>
          <cell r="W271">
            <v>31749.76</v>
          </cell>
        </row>
        <row r="271">
          <cell r="Z271">
            <v>1275</v>
          </cell>
        </row>
        <row r="271">
          <cell r="AB271">
            <v>0.0401577838698623</v>
          </cell>
          <cell r="AC271">
            <v>0</v>
          </cell>
        </row>
        <row r="271">
          <cell r="AO271">
            <v>0</v>
          </cell>
          <cell r="AP271">
            <v>0</v>
          </cell>
        </row>
        <row r="271">
          <cell r="AR271">
            <v>1275</v>
          </cell>
        </row>
        <row r="272">
          <cell r="D272" t="str">
            <v>阳江市G234线等国道路面改造工程</v>
          </cell>
        </row>
        <row r="272">
          <cell r="F272" t="str">
            <v>路面改造</v>
          </cell>
          <cell r="G272" t="str">
            <v>/</v>
          </cell>
          <cell r="H272" t="str">
            <v>国道</v>
          </cell>
        </row>
        <row r="272">
          <cell r="L272">
            <v>3.844</v>
          </cell>
          <cell r="M272">
            <v>1.31</v>
          </cell>
        </row>
        <row r="272">
          <cell r="O272">
            <v>0.7</v>
          </cell>
          <cell r="P272">
            <v>1.834</v>
          </cell>
        </row>
        <row r="272">
          <cell r="W272">
            <v>1197</v>
          </cell>
        </row>
        <row r="272">
          <cell r="Z272">
            <v>1077</v>
          </cell>
        </row>
        <row r="272">
          <cell r="AB272">
            <v>0.899749373433584</v>
          </cell>
          <cell r="AC272">
            <v>0</v>
          </cell>
        </row>
        <row r="272">
          <cell r="AO272">
            <v>0</v>
          </cell>
          <cell r="AP272">
            <v>0</v>
          </cell>
        </row>
        <row r="272">
          <cell r="AR272">
            <v>896</v>
          </cell>
        </row>
        <row r="273">
          <cell r="D273" t="str">
            <v>省道S540线阳江雅韶至白沙段扩建</v>
          </cell>
          <cell r="E273" t="str">
            <v>省道S540线阳东区雅韶至江城区白沙段  </v>
          </cell>
          <cell r="F273" t="str">
            <v>新（改）建</v>
          </cell>
          <cell r="G273" t="str">
            <v>否</v>
          </cell>
          <cell r="H273" t="str">
            <v>省道</v>
          </cell>
          <cell r="I273" t="str">
            <v>二级</v>
          </cell>
        </row>
        <row r="273">
          <cell r="L273">
            <v>17.857</v>
          </cell>
          <cell r="M273">
            <v>17.857</v>
          </cell>
        </row>
        <row r="273">
          <cell r="U273">
            <v>2019</v>
          </cell>
          <cell r="V273">
            <v>2021</v>
          </cell>
          <cell r="W273">
            <v>124866</v>
          </cell>
        </row>
        <row r="273">
          <cell r="Z273">
            <v>24110</v>
          </cell>
        </row>
        <row r="273">
          <cell r="AB273">
            <v>0.193086989252479</v>
          </cell>
          <cell r="AC273">
            <v>0</v>
          </cell>
        </row>
        <row r="273">
          <cell r="AO273">
            <v>0</v>
          </cell>
          <cell r="AP273">
            <v>0</v>
          </cell>
        </row>
        <row r="273">
          <cell r="AR273">
            <v>24110</v>
          </cell>
        </row>
        <row r="274">
          <cell r="D274" t="str">
            <v>省道S539线阳春大道至广湛高铁阳春东站段新建工程</v>
          </cell>
          <cell r="E274" t="str">
            <v>省道S539线阳春市阳春大道至广湛高铁阳春东站段  </v>
          </cell>
          <cell r="F274" t="str">
            <v>新建</v>
          </cell>
          <cell r="G274" t="str">
            <v>是</v>
          </cell>
          <cell r="H274" t="str">
            <v>省道</v>
          </cell>
          <cell r="I274" t="str">
            <v>四级</v>
          </cell>
        </row>
        <row r="274">
          <cell r="L274">
            <v>10.557</v>
          </cell>
          <cell r="M274">
            <v>10.557</v>
          </cell>
        </row>
        <row r="274">
          <cell r="Q274" t="str">
            <v>大桥632.4m，中桥199.2m，路基宽35、45m</v>
          </cell>
          <cell r="R274">
            <v>22134</v>
          </cell>
          <cell r="S274">
            <v>6972</v>
          </cell>
          <cell r="T274">
            <v>0.8316</v>
          </cell>
          <cell r="U274">
            <v>2021</v>
          </cell>
          <cell r="V274">
            <v>2024</v>
          </cell>
          <cell r="W274">
            <v>64917</v>
          </cell>
        </row>
        <row r="274">
          <cell r="Z274">
            <v>10891</v>
          </cell>
        </row>
        <row r="274">
          <cell r="AB274">
            <v>0.16776807307793</v>
          </cell>
          <cell r="AC274">
            <v>0</v>
          </cell>
        </row>
        <row r="274">
          <cell r="AO274">
            <v>0</v>
          </cell>
          <cell r="AP274">
            <v>0</v>
          </cell>
        </row>
        <row r="274">
          <cell r="AR274">
            <v>10891</v>
          </cell>
        </row>
        <row r="275">
          <cell r="D275" t="str">
            <v>省道S278线织篢至溪头段一级公路改建工程（织篢至大泉先行段）</v>
          </cell>
          <cell r="E275" t="str">
            <v>省道S278线阳西县织篢至溪头段 </v>
          </cell>
          <cell r="F275" t="str">
            <v>新建</v>
          </cell>
          <cell r="G275" t="str">
            <v>否</v>
          </cell>
          <cell r="H275" t="str">
            <v>省道</v>
          </cell>
          <cell r="I275" t="str">
            <v>二级</v>
          </cell>
          <cell r="J275" t="str">
            <v>K46+800</v>
          </cell>
          <cell r="K275" t="str">
            <v>K54+800</v>
          </cell>
          <cell r="L275">
            <v>8</v>
          </cell>
          <cell r="M275">
            <v>8</v>
          </cell>
        </row>
        <row r="275">
          <cell r="Q275" t="str">
            <v>大桥206m/1座,中桥143m/3座，路基宽度40m</v>
          </cell>
          <cell r="R275">
            <v>8240</v>
          </cell>
          <cell r="S275">
            <v>5720</v>
          </cell>
          <cell r="T275">
            <v>0.349</v>
          </cell>
          <cell r="U275">
            <v>2023</v>
          </cell>
          <cell r="V275">
            <v>2025</v>
          </cell>
          <cell r="W275">
            <v>37435</v>
          </cell>
        </row>
        <row r="275">
          <cell r="Z275">
            <v>6771</v>
          </cell>
          <cell r="AA275" t="str">
            <v>粤交规〔2023〕144 号</v>
          </cell>
          <cell r="AB275">
            <v>0.180873514091091</v>
          </cell>
          <cell r="AC275">
            <v>0</v>
          </cell>
        </row>
        <row r="275">
          <cell r="AO275">
            <v>0</v>
          </cell>
          <cell r="AP275">
            <v>0</v>
          </cell>
        </row>
        <row r="275">
          <cell r="AR275">
            <v>4400</v>
          </cell>
        </row>
        <row r="276">
          <cell r="D276" t="str">
            <v>省道S540线阳东区雅韶至山外东公路</v>
          </cell>
          <cell r="E276" t="str">
            <v>省道S540线阳东区雅韶至山外东公路</v>
          </cell>
          <cell r="F276" t="str">
            <v>新改建</v>
          </cell>
          <cell r="G276" t="str">
            <v>否</v>
          </cell>
          <cell r="H276" t="str">
            <v>省道</v>
          </cell>
          <cell r="I276" t="str">
            <v>三级</v>
          </cell>
          <cell r="J276" t="str">
            <v>K0+000</v>
          </cell>
          <cell r="K276" t="str">
            <v>K9+905</v>
          </cell>
          <cell r="L276">
            <v>9.804</v>
          </cell>
          <cell r="M276">
            <v>9.804</v>
          </cell>
        </row>
        <row r="276">
          <cell r="Q276" t="str">
            <v>大桥4157.2m，宽32m</v>
          </cell>
          <cell r="R276">
            <v>133030.4</v>
          </cell>
        </row>
        <row r="276">
          <cell r="T276">
            <v>4.1572</v>
          </cell>
          <cell r="U276">
            <v>2022</v>
          </cell>
          <cell r="V276">
            <v>2025</v>
          </cell>
          <cell r="W276">
            <v>136984.7343</v>
          </cell>
        </row>
        <row r="276">
          <cell r="Z276">
            <v>29711.82</v>
          </cell>
          <cell r="AA276" t="str">
            <v>粤交规〔2023〕144 号</v>
          </cell>
          <cell r="AB276">
            <v>0.216898767237307</v>
          </cell>
          <cell r="AC276">
            <v>0</v>
          </cell>
        </row>
        <row r="276">
          <cell r="AO276">
            <v>0</v>
          </cell>
          <cell r="AP276">
            <v>0</v>
          </cell>
        </row>
        <row r="276">
          <cell r="AR276">
            <v>26774.7</v>
          </cell>
        </row>
        <row r="277">
          <cell r="D277" t="str">
            <v>省道S541线阳西县城至上洋段公路改建工程（绿色能源产业园至绿色食品产业园连接线工程）</v>
          </cell>
          <cell r="E277" t="str">
            <v>省道S541线阳西县城至上洋段</v>
          </cell>
          <cell r="F277" t="str">
            <v>新（改）建</v>
          </cell>
          <cell r="G277" t="str">
            <v>是</v>
          </cell>
          <cell r="H277" t="str">
            <v>省道</v>
          </cell>
          <cell r="I277" t="str">
            <v>一、三、四级（四级8.8km)</v>
          </cell>
          <cell r="J277" t="str">
            <v>k31+000</v>
          </cell>
          <cell r="K277" t="str">
            <v>k56+005</v>
          </cell>
          <cell r="L277">
            <v>25.005</v>
          </cell>
          <cell r="M277">
            <v>25.005</v>
          </cell>
        </row>
        <row r="277">
          <cell r="Q277" t="str">
            <v>全线共设置桥梁587.13m/9座(其中原桥利用105.08m/1 座，改建桥梁482.05m/8座),其中大桥270.16m/2座， 中桥260.18m/4座，小桥56.79m/3座；路基宽度25.5/24.5m</v>
          </cell>
          <cell r="R277">
            <v>4044.46</v>
          </cell>
          <cell r="S277">
            <v>6374.41</v>
          </cell>
          <cell r="T277">
            <v>0.42526</v>
          </cell>
          <cell r="U277">
            <v>2024</v>
          </cell>
          <cell r="V277">
            <v>2026</v>
          </cell>
          <cell r="W277">
            <v>133427</v>
          </cell>
        </row>
        <row r="277">
          <cell r="Z277">
            <v>15348</v>
          </cell>
          <cell r="AA277" t="str">
            <v>粤交规〔2024〕84 号</v>
          </cell>
          <cell r="AB277">
            <v>0.182931490627834</v>
          </cell>
          <cell r="AC277">
            <v>0</v>
          </cell>
        </row>
        <row r="277">
          <cell r="AO277">
            <v>0</v>
          </cell>
          <cell r="AP277">
            <v>0</v>
          </cell>
        </row>
        <row r="277">
          <cell r="AR277">
            <v>12000</v>
          </cell>
        </row>
        <row r="278">
          <cell r="D278" t="str">
            <v>省道S368线郁南山咀村至平台古洞段</v>
          </cell>
        </row>
        <row r="278">
          <cell r="F278" t="str">
            <v>路面改造</v>
          </cell>
          <cell r="G278" t="str">
            <v>/</v>
          </cell>
          <cell r="H278" t="str">
            <v>省道</v>
          </cell>
        </row>
        <row r="278">
          <cell r="J278">
            <v>62.944</v>
          </cell>
          <cell r="K278">
            <v>118.628</v>
          </cell>
          <cell r="L278">
            <v>55.684</v>
          </cell>
        </row>
        <row r="278">
          <cell r="O278">
            <v>55.684</v>
          </cell>
        </row>
        <row r="278">
          <cell r="U278">
            <v>2021</v>
          </cell>
          <cell r="V278">
            <v>2021</v>
          </cell>
          <cell r="W278">
            <v>14215</v>
          </cell>
        </row>
        <row r="278">
          <cell r="Z278">
            <v>11137</v>
          </cell>
        </row>
        <row r="278">
          <cell r="AB278">
            <v>0.783468167428772</v>
          </cell>
          <cell r="AC278">
            <v>0</v>
          </cell>
        </row>
        <row r="278">
          <cell r="AO278">
            <v>0</v>
          </cell>
          <cell r="AP278">
            <v>0</v>
          </cell>
        </row>
        <row r="278">
          <cell r="AR278">
            <v>11137</v>
          </cell>
        </row>
        <row r="279">
          <cell r="D279" t="str">
            <v>省道S352线罗定城区至信宜交界段</v>
          </cell>
        </row>
        <row r="279">
          <cell r="F279" t="str">
            <v>路面改造</v>
          </cell>
          <cell r="G279" t="str">
            <v>/</v>
          </cell>
          <cell r="H279" t="str">
            <v>省道</v>
          </cell>
        </row>
        <row r="279">
          <cell r="L279">
            <v>59.792</v>
          </cell>
          <cell r="M279">
            <v>8.002</v>
          </cell>
        </row>
        <row r="279">
          <cell r="O279">
            <v>51.79</v>
          </cell>
        </row>
        <row r="279">
          <cell r="U279">
            <v>2021</v>
          </cell>
          <cell r="V279">
            <v>2021</v>
          </cell>
          <cell r="W279">
            <v>21618</v>
          </cell>
        </row>
        <row r="279">
          <cell r="Z279">
            <v>13719</v>
          </cell>
        </row>
        <row r="279">
          <cell r="AB279">
            <v>0.634610047182903</v>
          </cell>
          <cell r="AC279">
            <v>0</v>
          </cell>
        </row>
        <row r="279">
          <cell r="AO279">
            <v>0</v>
          </cell>
          <cell r="AP279">
            <v>0</v>
          </cell>
        </row>
        <row r="279">
          <cell r="AR279">
            <v>13719</v>
          </cell>
        </row>
        <row r="280">
          <cell r="D280" t="str">
            <v>国道G324线云浮市腰古至迳口段路面改造工程</v>
          </cell>
        </row>
        <row r="280">
          <cell r="F280" t="str">
            <v>路面改造</v>
          </cell>
          <cell r="G280" t="str">
            <v>/</v>
          </cell>
          <cell r="H280" t="str">
            <v>国道</v>
          </cell>
        </row>
        <row r="280">
          <cell r="L280">
            <v>39.547</v>
          </cell>
          <cell r="M280">
            <v>37.9</v>
          </cell>
        </row>
        <row r="280">
          <cell r="O280">
            <v>1.647</v>
          </cell>
        </row>
        <row r="280">
          <cell r="W280">
            <v>25419</v>
          </cell>
          <cell r="X280">
            <v>9311</v>
          </cell>
          <cell r="Y280" t="str">
            <v>交规划函〔2021〕562 </v>
          </cell>
          <cell r="Z280">
            <v>10266</v>
          </cell>
        </row>
        <row r="280">
          <cell r="AB280">
            <v>0.770171918643534</v>
          </cell>
          <cell r="AC280">
            <v>9311</v>
          </cell>
        </row>
        <row r="280">
          <cell r="AH280">
            <v>9311</v>
          </cell>
        </row>
        <row r="280">
          <cell r="AO280">
            <v>0</v>
          </cell>
          <cell r="AP280">
            <v>0</v>
          </cell>
        </row>
        <row r="280">
          <cell r="AR280">
            <v>10266</v>
          </cell>
        </row>
        <row r="281">
          <cell r="D281" t="str">
            <v>国道G324线云浮市迳口至镇安段路面改造工程</v>
          </cell>
        </row>
        <row r="281">
          <cell r="F281" t="str">
            <v>路面改造</v>
          </cell>
          <cell r="G281" t="str">
            <v>/</v>
          </cell>
          <cell r="H281" t="str">
            <v>国道</v>
          </cell>
        </row>
        <row r="281">
          <cell r="L281">
            <v>34.57</v>
          </cell>
          <cell r="M281">
            <v>4.3</v>
          </cell>
        </row>
        <row r="281">
          <cell r="O281">
            <v>30.27</v>
          </cell>
        </row>
        <row r="281">
          <cell r="W281">
            <v>14033</v>
          </cell>
          <cell r="X281">
            <v>4664</v>
          </cell>
          <cell r="Y281" t="str">
            <v>交规划函〔2021〕562 </v>
          </cell>
          <cell r="Z281">
            <v>5054</v>
          </cell>
        </row>
        <row r="281">
          <cell r="AB281">
            <v>0.692510510938502</v>
          </cell>
          <cell r="AC281">
            <v>4664</v>
          </cell>
        </row>
        <row r="281">
          <cell r="AH281">
            <v>4664</v>
          </cell>
        </row>
        <row r="281">
          <cell r="AO281">
            <v>0</v>
          </cell>
          <cell r="AP281">
            <v>0</v>
          </cell>
        </row>
        <row r="281">
          <cell r="AR281">
            <v>5054</v>
          </cell>
        </row>
        <row r="282">
          <cell r="D282" t="str">
            <v>省道S539线云安区留洞至上社段路面改造工程</v>
          </cell>
          <cell r="E282" t="str">
            <v>省道S539线云安区留洞至上社段</v>
          </cell>
          <cell r="F282" t="str">
            <v>路面改造</v>
          </cell>
          <cell r="G282" t="str">
            <v>/</v>
          </cell>
          <cell r="H282" t="str">
            <v>省道</v>
          </cell>
        </row>
        <row r="282">
          <cell r="L282">
            <v>23.14</v>
          </cell>
        </row>
        <row r="282">
          <cell r="O282">
            <v>11.925</v>
          </cell>
          <cell r="P282">
            <v>11.08</v>
          </cell>
        </row>
        <row r="282">
          <cell r="U282">
            <v>2021</v>
          </cell>
          <cell r="V282">
            <v>2021</v>
          </cell>
          <cell r="W282">
            <v>7624</v>
          </cell>
        </row>
        <row r="282">
          <cell r="Z282">
            <v>3992</v>
          </cell>
        </row>
        <row r="282">
          <cell r="AB282">
            <v>0.523609653725079</v>
          </cell>
          <cell r="AC282">
            <v>0</v>
          </cell>
        </row>
        <row r="282">
          <cell r="AO282">
            <v>0</v>
          </cell>
          <cell r="AP282">
            <v>0</v>
          </cell>
        </row>
        <row r="282">
          <cell r="AR282">
            <v>3992</v>
          </cell>
        </row>
        <row r="283">
          <cell r="D283" t="str">
            <v>国道G324线罗定金鸡路口至良官段路面改造工程</v>
          </cell>
        </row>
        <row r="283">
          <cell r="F283" t="str">
            <v>路面改造</v>
          </cell>
          <cell r="G283" t="str">
            <v>/</v>
          </cell>
          <cell r="H283" t="str">
            <v>国道</v>
          </cell>
        </row>
        <row r="283">
          <cell r="L283">
            <v>5</v>
          </cell>
          <cell r="M283">
            <v>5</v>
          </cell>
        </row>
        <row r="283">
          <cell r="U283">
            <v>2021</v>
          </cell>
          <cell r="V283">
            <v>2021</v>
          </cell>
          <cell r="W283">
            <v>3258</v>
          </cell>
        </row>
        <row r="283">
          <cell r="Z283">
            <v>2650</v>
          </cell>
        </row>
        <row r="283">
          <cell r="AB283">
            <v>0.813382443216697</v>
          </cell>
          <cell r="AC283">
            <v>0</v>
          </cell>
        </row>
        <row r="283">
          <cell r="AO283">
            <v>0</v>
          </cell>
          <cell r="AP283">
            <v>0</v>
          </cell>
        </row>
        <row r="283">
          <cell r="AR283">
            <v>2500</v>
          </cell>
        </row>
        <row r="284">
          <cell r="D284" t="str">
            <v>云浮市G234线等国道路面改造工程</v>
          </cell>
        </row>
        <row r="284">
          <cell r="F284" t="str">
            <v>路面改造</v>
          </cell>
          <cell r="G284" t="str">
            <v>/</v>
          </cell>
          <cell r="H284" t="str">
            <v>国道</v>
          </cell>
        </row>
        <row r="284">
          <cell r="L284">
            <v>48.181</v>
          </cell>
          <cell r="M284">
            <v>36.539</v>
          </cell>
        </row>
        <row r="284">
          <cell r="O284">
            <v>11.642</v>
          </cell>
        </row>
        <row r="284">
          <cell r="W284">
            <v>23264.5</v>
          </cell>
        </row>
        <row r="284">
          <cell r="Z284">
            <v>20939</v>
          </cell>
        </row>
        <row r="284">
          <cell r="AB284">
            <v>0.900040834748221</v>
          </cell>
          <cell r="AC284">
            <v>0</v>
          </cell>
        </row>
        <row r="284">
          <cell r="AO284">
            <v>0</v>
          </cell>
          <cell r="AP284">
            <v>0</v>
          </cell>
        </row>
        <row r="284">
          <cell r="AR284">
            <v>20939</v>
          </cell>
        </row>
        <row r="285">
          <cell r="D285" t="str">
            <v>国道G324线云浮市腰古至茶洞段改线工程</v>
          </cell>
          <cell r="E285" t="str">
            <v>国道G324线云浮市腰古至茶洞段改线工程</v>
          </cell>
          <cell r="F285" t="str">
            <v>新建</v>
          </cell>
          <cell r="G285" t="str">
            <v>否</v>
          </cell>
          <cell r="H285" t="str">
            <v>国道</v>
          </cell>
          <cell r="I285" t="str">
            <v>一、二级</v>
          </cell>
          <cell r="J285" t="str">
            <v>K1159+000</v>
          </cell>
          <cell r="K285" t="str">
            <v>K1193+924.083</v>
          </cell>
          <cell r="L285">
            <v>34.898</v>
          </cell>
          <cell r="M285">
            <v>34.898</v>
          </cell>
        </row>
        <row r="285">
          <cell r="Q285" t="str">
            <v>大桥3382.6m，宽32.5m</v>
          </cell>
          <cell r="R285">
            <v>109934.5</v>
          </cell>
        </row>
        <row r="285">
          <cell r="T285">
            <v>3.3826</v>
          </cell>
          <cell r="U285">
            <v>2022</v>
          </cell>
          <cell r="V285">
            <v>2025</v>
          </cell>
          <cell r="W285">
            <v>230300</v>
          </cell>
          <cell r="X285">
            <v>58629</v>
          </cell>
        </row>
        <row r="285">
          <cell r="Z285">
            <v>55847</v>
          </cell>
        </row>
        <row r="285">
          <cell r="AB285">
            <v>0.497073382544507</v>
          </cell>
          <cell r="AC285">
            <v>58629</v>
          </cell>
        </row>
        <row r="285">
          <cell r="AO285">
            <v>0</v>
          </cell>
          <cell r="AP285">
            <v>58629</v>
          </cell>
        </row>
        <row r="285">
          <cell r="AR285">
            <v>53048.8</v>
          </cell>
        </row>
        <row r="286">
          <cell r="D286" t="str">
            <v>省道S537线（云城区段）高要交界至凤凰坳段改建工程</v>
          </cell>
          <cell r="E286" t="str">
            <v>省道S537线云城区高要交界至凤凰坳段（基础目标任务）</v>
          </cell>
          <cell r="F286" t="str">
            <v>升级改造</v>
          </cell>
          <cell r="G286" t="str">
            <v>是</v>
          </cell>
          <cell r="H286" t="str">
            <v>省道</v>
          </cell>
          <cell r="I286" t="str">
            <v>三、四级</v>
          </cell>
          <cell r="J286" t="str">
            <v>K19+965</v>
          </cell>
          <cell r="K286" t="str">
            <v>K25+400</v>
          </cell>
          <cell r="L286">
            <v>5.435</v>
          </cell>
          <cell r="M286">
            <v>5.435</v>
          </cell>
        </row>
        <row r="286">
          <cell r="U286">
            <v>2022</v>
          </cell>
          <cell r="V286">
            <v>2024</v>
          </cell>
        </row>
        <row r="286">
          <cell r="Z286">
            <v>2989</v>
          </cell>
          <cell r="AA286" t="str">
            <v>粤交规〔2023〕144 号</v>
          </cell>
          <cell r="AB286" t="e">
            <v>#DIV/0!</v>
          </cell>
          <cell r="AC286">
            <v>0</v>
          </cell>
        </row>
        <row r="286">
          <cell r="AO286">
            <v>0</v>
          </cell>
          <cell r="AP286">
            <v>0</v>
          </cell>
        </row>
        <row r="286">
          <cell r="AR286">
            <v>2989</v>
          </cell>
        </row>
        <row r="287">
          <cell r="D287" t="str">
            <v>省道S538线罗顺至桂圩段公路路面改造工程</v>
          </cell>
          <cell r="E287" t="str">
            <v>省道S538线郁南县桂圩镇罗顺村至勿坦段(113.881-119)</v>
          </cell>
          <cell r="F287" t="str">
            <v>路面改造</v>
          </cell>
          <cell r="G287" t="str">
            <v>/</v>
          </cell>
          <cell r="H287" t="str">
            <v>省道</v>
          </cell>
          <cell r="I287" t="str">
            <v>二级、三级</v>
          </cell>
          <cell r="J287" t="str">
            <v>K113+881</v>
          </cell>
          <cell r="K287" t="str">
            <v>K122+562.069</v>
          </cell>
          <cell r="L287">
            <v>8.681</v>
          </cell>
        </row>
        <row r="287">
          <cell r="O287">
            <v>3.979</v>
          </cell>
          <cell r="P287">
            <v>4.702</v>
          </cell>
        </row>
        <row r="287">
          <cell r="U287">
            <v>2023</v>
          </cell>
          <cell r="V287">
            <v>2025</v>
          </cell>
          <cell r="W287">
            <v>2240.49</v>
          </cell>
        </row>
        <row r="287">
          <cell r="Z287">
            <v>1722</v>
          </cell>
          <cell r="AA287" t="str">
            <v>粤交规〔2024〕84 号</v>
          </cell>
          <cell r="AB287">
            <v>0.768581872715344</v>
          </cell>
          <cell r="AC287">
            <v>0</v>
          </cell>
        </row>
        <row r="287">
          <cell r="AO287">
            <v>0</v>
          </cell>
          <cell r="AP287">
            <v>0</v>
          </cell>
        </row>
        <row r="287">
          <cell r="AR287">
            <v>1722</v>
          </cell>
        </row>
        <row r="288">
          <cell r="D288" t="str">
            <v>省道S537线（云安区段）凤凰坳至细友石场段改建工程</v>
          </cell>
          <cell r="E288" t="str">
            <v>省道S537线云安区凤凰坳至细友石场段</v>
          </cell>
          <cell r="F288" t="str">
            <v>新（改）建</v>
          </cell>
          <cell r="G288" t="str">
            <v>是</v>
          </cell>
          <cell r="H288" t="str">
            <v>省道</v>
          </cell>
          <cell r="I288" t="str">
            <v>四级</v>
          </cell>
          <cell r="J288" t="str">
            <v>K25+400</v>
          </cell>
          <cell r="K288" t="str">
            <v>K33+687</v>
          </cell>
          <cell r="L288">
            <v>8.287</v>
          </cell>
          <cell r="M288">
            <v>8.287</v>
          </cell>
        </row>
        <row r="288">
          <cell r="U288">
            <v>2024</v>
          </cell>
          <cell r="V288">
            <v>2025</v>
          </cell>
          <cell r="W288">
            <v>53560.65</v>
          </cell>
        </row>
        <row r="288">
          <cell r="Z288">
            <v>4558</v>
          </cell>
          <cell r="AA288" t="str">
            <v>粤交规〔2024〕84 号</v>
          </cell>
          <cell r="AB288">
            <v>0.085099788744162</v>
          </cell>
          <cell r="AC288">
            <v>0</v>
          </cell>
        </row>
        <row r="288">
          <cell r="AO288">
            <v>0</v>
          </cell>
          <cell r="AP288">
            <v>0</v>
          </cell>
        </row>
        <row r="288">
          <cell r="AR288">
            <v>2000</v>
          </cell>
        </row>
        <row r="289">
          <cell r="D289" t="str">
            <v>省道S537线（云安区段）细友石场至湾边村段改建工程</v>
          </cell>
          <cell r="E289" t="str">
            <v>省道S537线云安区细友石场至六塘段(37.44-51.852)</v>
          </cell>
          <cell r="F289" t="str">
            <v>新（改）建</v>
          </cell>
          <cell r="G289" t="str">
            <v>是</v>
          </cell>
          <cell r="H289" t="str">
            <v>省道</v>
          </cell>
          <cell r="I289" t="str">
            <v>四级</v>
          </cell>
          <cell r="J289" t="str">
            <v>K33+731.13</v>
          </cell>
          <cell r="K289" t="str">
            <v>K43+498.6</v>
          </cell>
          <cell r="L289">
            <v>9.767</v>
          </cell>
          <cell r="M289">
            <v>9.767</v>
          </cell>
        </row>
        <row r="289">
          <cell r="Q289" t="str">
            <v>大桥2158.4m/6座，中桥72m/1座 ，路基宽度19m</v>
          </cell>
          <cell r="R289">
            <v>41009.6</v>
          </cell>
          <cell r="S289">
            <v>1368</v>
          </cell>
          <cell r="T289">
            <v>2.2304</v>
          </cell>
          <cell r="U289">
            <v>2023</v>
          </cell>
          <cell r="V289">
            <v>2025</v>
          </cell>
          <cell r="W289">
            <v>66926.43</v>
          </cell>
        </row>
        <row r="289">
          <cell r="Z289">
            <v>12566</v>
          </cell>
          <cell r="AA289" t="str">
            <v>粤交规〔2024〕84 号</v>
          </cell>
          <cell r="AB289">
            <v>0.187758408748233</v>
          </cell>
          <cell r="AC289">
            <v>0</v>
          </cell>
        </row>
        <row r="289">
          <cell r="AO289">
            <v>0</v>
          </cell>
          <cell r="AP289">
            <v>0</v>
          </cell>
        </row>
        <row r="289">
          <cell r="AR289">
            <v>6000</v>
          </cell>
        </row>
        <row r="290">
          <cell r="D290" t="str">
            <v>省道S538线郁南县佛洞村至东坝镇东坝桥桥头段路面改造工程</v>
          </cell>
        </row>
        <row r="290">
          <cell r="F290" t="str">
            <v>路面改造</v>
          </cell>
          <cell r="G290" t="str">
            <v>/</v>
          </cell>
          <cell r="H290" t="str">
            <v>省道</v>
          </cell>
        </row>
        <row r="290">
          <cell r="L290">
            <v>18.908</v>
          </cell>
        </row>
        <row r="290">
          <cell r="O290">
            <v>18.908</v>
          </cell>
        </row>
        <row r="290">
          <cell r="U290">
            <v>2024</v>
          </cell>
          <cell r="V290">
            <v>2025</v>
          </cell>
          <cell r="W290">
            <v>4490</v>
          </cell>
        </row>
        <row r="290">
          <cell r="Z290">
            <v>4041</v>
          </cell>
        </row>
        <row r="290">
          <cell r="AB290">
            <v>0.9</v>
          </cell>
        </row>
        <row r="290">
          <cell r="AO290">
            <v>0</v>
          </cell>
          <cell r="AP290">
            <v>0</v>
          </cell>
        </row>
        <row r="290">
          <cell r="AR290">
            <v>4041</v>
          </cell>
        </row>
        <row r="291">
          <cell r="D291" t="str">
            <v>省道S374线霞山百蓬至麻章田寮村段改建工程（湛江大道）</v>
          </cell>
          <cell r="E291" t="str">
            <v>省道S374线霞山区百蓬至麻章区田寮村段</v>
          </cell>
          <cell r="F291" t="str">
            <v>新改建</v>
          </cell>
          <cell r="G291" t="str">
            <v>否</v>
          </cell>
          <cell r="H291" t="str">
            <v>省道</v>
          </cell>
          <cell r="I291" t="str">
            <v>一级</v>
          </cell>
        </row>
        <row r="291">
          <cell r="L291">
            <v>21.896</v>
          </cell>
          <cell r="M291">
            <v>21.896</v>
          </cell>
        </row>
        <row r="291">
          <cell r="W291">
            <v>550007</v>
          </cell>
        </row>
        <row r="291">
          <cell r="Z291">
            <v>21379</v>
          </cell>
        </row>
        <row r="291">
          <cell r="AB291">
            <v>0.0388704143765443</v>
          </cell>
          <cell r="AC291">
            <v>0</v>
          </cell>
        </row>
        <row r="291">
          <cell r="AO291">
            <v>0</v>
          </cell>
          <cell r="AP291">
            <v>0</v>
          </cell>
        </row>
        <row r="291">
          <cell r="AR291">
            <v>21379</v>
          </cell>
        </row>
        <row r="292">
          <cell r="D292" t="str">
            <v>国道G325线廉江向阳村至青平段改建工程</v>
          </cell>
          <cell r="E292" t="str">
            <v>国道G325线廉江市向阳村至青平段</v>
          </cell>
          <cell r="F292" t="str">
            <v>新（改）建</v>
          </cell>
          <cell r="G292" t="str">
            <v>是</v>
          </cell>
          <cell r="H292" t="str">
            <v>国道</v>
          </cell>
          <cell r="I292" t="str">
            <v>一、二、三、四级</v>
          </cell>
        </row>
        <row r="292">
          <cell r="L292">
            <v>56.009</v>
          </cell>
          <cell r="M292">
            <v>56.009</v>
          </cell>
        </row>
        <row r="292">
          <cell r="Q292" t="str">
            <v>大桥1338m，中小桥656m，路基宽25.5m</v>
          </cell>
          <cell r="R292">
            <v>34119</v>
          </cell>
        </row>
        <row r="292">
          <cell r="T292">
            <v>1.338</v>
          </cell>
          <cell r="U292">
            <v>2022</v>
          </cell>
          <cell r="V292">
            <v>2025</v>
          </cell>
          <cell r="W292">
            <v>213282</v>
          </cell>
          <cell r="X292">
            <v>67211</v>
          </cell>
          <cell r="Y292" t="str">
            <v>交规划函〔2021〕562 </v>
          </cell>
          <cell r="Z292">
            <v>10002.72</v>
          </cell>
        </row>
        <row r="292">
          <cell r="AB292">
            <v>0.362026425108542</v>
          </cell>
          <cell r="AC292">
            <v>38442</v>
          </cell>
        </row>
        <row r="292">
          <cell r="AK292">
            <v>13442</v>
          </cell>
        </row>
        <row r="292">
          <cell r="AM292">
            <v>3000</v>
          </cell>
        </row>
        <row r="292">
          <cell r="AO292">
            <v>2000</v>
          </cell>
          <cell r="AP292">
            <v>20000</v>
          </cell>
        </row>
        <row r="292">
          <cell r="AR292">
            <v>4670</v>
          </cell>
        </row>
        <row r="293">
          <cell r="D293" t="str">
            <v>省道S284线吴川塘缀至黄坡段路面改造工程</v>
          </cell>
        </row>
        <row r="293">
          <cell r="F293" t="str">
            <v>路面改造</v>
          </cell>
          <cell r="G293" t="str">
            <v>/</v>
          </cell>
          <cell r="H293" t="str">
            <v>省道</v>
          </cell>
        </row>
        <row r="293">
          <cell r="L293">
            <v>20.295</v>
          </cell>
        </row>
        <row r="293">
          <cell r="O293">
            <v>13.822</v>
          </cell>
          <cell r="P293">
            <v>6.473</v>
          </cell>
        </row>
        <row r="293">
          <cell r="W293">
            <v>7413</v>
          </cell>
        </row>
        <row r="293">
          <cell r="Z293">
            <v>3697</v>
          </cell>
        </row>
        <row r="293">
          <cell r="AB293">
            <v>0.498718467556994</v>
          </cell>
          <cell r="AC293">
            <v>0</v>
          </cell>
        </row>
        <row r="293">
          <cell r="AO293">
            <v>0</v>
          </cell>
          <cell r="AP293">
            <v>0</v>
          </cell>
        </row>
        <row r="293">
          <cell r="AR293">
            <v>3697</v>
          </cell>
        </row>
        <row r="294">
          <cell r="D294" t="str">
            <v>省道S287线廉江石岭至新民段面改造工程</v>
          </cell>
        </row>
        <row r="294">
          <cell r="F294" t="str">
            <v>路面改造</v>
          </cell>
          <cell r="G294" t="str">
            <v>/</v>
          </cell>
          <cell r="H294" t="str">
            <v>省道</v>
          </cell>
        </row>
        <row r="294">
          <cell r="L294">
            <v>13.92</v>
          </cell>
        </row>
        <row r="294">
          <cell r="O294">
            <v>13.92</v>
          </cell>
        </row>
        <row r="294">
          <cell r="W294">
            <v>5913</v>
          </cell>
        </row>
        <row r="294">
          <cell r="Z294">
            <v>2784</v>
          </cell>
        </row>
        <row r="294">
          <cell r="AB294">
            <v>0.470826991374937</v>
          </cell>
          <cell r="AC294">
            <v>0</v>
          </cell>
        </row>
        <row r="294">
          <cell r="AO294">
            <v>0</v>
          </cell>
          <cell r="AP294">
            <v>0</v>
          </cell>
        </row>
        <row r="294">
          <cell r="AR294">
            <v>2784</v>
          </cell>
        </row>
        <row r="295">
          <cell r="D295" t="str">
            <v>国道G325线廉江合江大桥至石岭段路面改造工程</v>
          </cell>
          <cell r="E295" t="str">
            <v>无</v>
          </cell>
          <cell r="F295" t="str">
            <v>路面改造</v>
          </cell>
          <cell r="G295" t="str">
            <v>/</v>
          </cell>
          <cell r="H295" t="str">
            <v>国道</v>
          </cell>
        </row>
        <row r="295">
          <cell r="L295">
            <v>8.387</v>
          </cell>
        </row>
        <row r="295">
          <cell r="N295">
            <v>1.153</v>
          </cell>
          <cell r="O295">
            <v>7.234</v>
          </cell>
        </row>
        <row r="295">
          <cell r="U295">
            <v>2020</v>
          </cell>
          <cell r="V295">
            <v>2021</v>
          </cell>
          <cell r="W295">
            <v>3978</v>
          </cell>
          <cell r="X295">
            <v>1006</v>
          </cell>
          <cell r="Y295" t="str">
            <v>交规划函〔2021〕562 </v>
          </cell>
          <cell r="Z295">
            <v>1091</v>
          </cell>
        </row>
        <row r="295">
          <cell r="AB295">
            <v>0.527149321266968</v>
          </cell>
          <cell r="AC295">
            <v>1006</v>
          </cell>
        </row>
        <row r="295">
          <cell r="AH295">
            <v>1006</v>
          </cell>
        </row>
        <row r="295">
          <cell r="AO295">
            <v>0</v>
          </cell>
          <cell r="AP295">
            <v>0</v>
          </cell>
        </row>
        <row r="295">
          <cell r="AR295">
            <v>1091</v>
          </cell>
        </row>
        <row r="296">
          <cell r="D296" t="str">
            <v>国道G325线石岭至石圭坡段路面改造工程</v>
          </cell>
          <cell r="E296" t="str">
            <v>无</v>
          </cell>
          <cell r="F296" t="str">
            <v>路面改造</v>
          </cell>
          <cell r="G296" t="str">
            <v>/</v>
          </cell>
          <cell r="H296" t="str">
            <v>国道</v>
          </cell>
        </row>
        <row r="296">
          <cell r="L296">
            <v>19.027</v>
          </cell>
        </row>
        <row r="296">
          <cell r="P296">
            <v>19.027</v>
          </cell>
        </row>
        <row r="296">
          <cell r="U296">
            <v>2020</v>
          </cell>
          <cell r="V296">
            <v>2021</v>
          </cell>
          <cell r="W296">
            <v>6874</v>
          </cell>
          <cell r="X296">
            <v>905</v>
          </cell>
          <cell r="Y296" t="str">
            <v>交规划函〔2021〕562 </v>
          </cell>
          <cell r="Z296">
            <v>2431</v>
          </cell>
        </row>
        <row r="296">
          <cell r="AB296">
            <v>0.485306953738726</v>
          </cell>
          <cell r="AC296">
            <v>905</v>
          </cell>
        </row>
        <row r="296">
          <cell r="AH296">
            <v>905</v>
          </cell>
        </row>
        <row r="296">
          <cell r="AO296">
            <v>0</v>
          </cell>
          <cell r="AP296">
            <v>0</v>
          </cell>
        </row>
        <row r="296">
          <cell r="AR296">
            <v>2431</v>
          </cell>
        </row>
        <row r="297">
          <cell r="D297" t="str">
            <v>省道S374线湛徐高速岭北出入口至洋青段</v>
          </cell>
        </row>
        <row r="297">
          <cell r="F297" t="str">
            <v>路面改造</v>
          </cell>
          <cell r="G297" t="str">
            <v>/</v>
          </cell>
          <cell r="H297" t="str">
            <v>省道</v>
          </cell>
        </row>
        <row r="297">
          <cell r="L297">
            <v>18.807</v>
          </cell>
          <cell r="M297">
            <v>8.052</v>
          </cell>
        </row>
        <row r="297">
          <cell r="O297">
            <v>10.755</v>
          </cell>
        </row>
        <row r="297">
          <cell r="W297">
            <v>12615.2529</v>
          </cell>
        </row>
        <row r="297">
          <cell r="Z297">
            <v>5665</v>
          </cell>
        </row>
        <row r="297">
          <cell r="AB297">
            <v>0.449059566613999</v>
          </cell>
          <cell r="AC297">
            <v>0</v>
          </cell>
        </row>
        <row r="297">
          <cell r="AO297">
            <v>0</v>
          </cell>
          <cell r="AP297">
            <v>0</v>
          </cell>
        </row>
        <row r="297">
          <cell r="AR297">
            <v>5665</v>
          </cell>
        </row>
        <row r="298">
          <cell r="D298" t="str">
            <v>省道S293线田寮村至海洋大学段扩建工程</v>
          </cell>
          <cell r="E298" t="str">
            <v>省道S293线田寮村至海洋大学段扩建工程</v>
          </cell>
          <cell r="F298" t="str">
            <v>新（改）建</v>
          </cell>
          <cell r="G298" t="str">
            <v>否</v>
          </cell>
          <cell r="H298" t="str">
            <v>省道</v>
          </cell>
          <cell r="I298" t="str">
            <v>一级</v>
          </cell>
        </row>
        <row r="298">
          <cell r="L298">
            <v>20.527</v>
          </cell>
          <cell r="M298">
            <v>20.527</v>
          </cell>
        </row>
        <row r="298">
          <cell r="W298">
            <v>60718</v>
          </cell>
        </row>
        <row r="298">
          <cell r="Z298">
            <v>10246</v>
          </cell>
        </row>
        <row r="298">
          <cell r="AB298">
            <v>0.168747323693139</v>
          </cell>
          <cell r="AC298">
            <v>0</v>
          </cell>
        </row>
        <row r="298">
          <cell r="AO298">
            <v>0</v>
          </cell>
          <cell r="AP298">
            <v>0</v>
          </cell>
        </row>
        <row r="298">
          <cell r="AR298">
            <v>10246</v>
          </cell>
        </row>
        <row r="299">
          <cell r="D299" t="str">
            <v>省道S286线南三岛北涯至南三林场段改建工程</v>
          </cell>
          <cell r="E299" t="str">
            <v>省道S286线坡头区南三岛北涯至南三林场段</v>
          </cell>
          <cell r="F299" t="str">
            <v>升级改造</v>
          </cell>
          <cell r="G299" t="str">
            <v>否</v>
          </cell>
          <cell r="H299" t="str">
            <v>省道</v>
          </cell>
          <cell r="I299" t="str">
            <v>三、四级</v>
          </cell>
        </row>
        <row r="299">
          <cell r="L299">
            <v>16.793</v>
          </cell>
          <cell r="M299">
            <v>16.793</v>
          </cell>
        </row>
        <row r="299">
          <cell r="W299">
            <v>84370.56</v>
          </cell>
        </row>
        <row r="299">
          <cell r="Z299">
            <v>11617</v>
          </cell>
        </row>
        <row r="299">
          <cell r="AB299">
            <v>0.137690208527714</v>
          </cell>
          <cell r="AC299">
            <v>0</v>
          </cell>
        </row>
        <row r="299">
          <cell r="AO299">
            <v>0</v>
          </cell>
          <cell r="AP299">
            <v>0</v>
          </cell>
        </row>
        <row r="299">
          <cell r="AR299">
            <v>11617</v>
          </cell>
        </row>
        <row r="300">
          <cell r="D300" t="str">
            <v>湛江市迎国评普通省道路面改造工程</v>
          </cell>
        </row>
        <row r="300">
          <cell r="F300" t="str">
            <v>路面改造</v>
          </cell>
          <cell r="G300" t="str">
            <v>/</v>
          </cell>
          <cell r="H300" t="str">
            <v>省道</v>
          </cell>
        </row>
        <row r="300">
          <cell r="L300">
            <v>4.821</v>
          </cell>
          <cell r="M300">
            <v>1.412</v>
          </cell>
        </row>
        <row r="300">
          <cell r="O300">
            <v>1.165</v>
          </cell>
          <cell r="P300">
            <v>2.244</v>
          </cell>
        </row>
        <row r="300">
          <cell r="W300">
            <v>2041</v>
          </cell>
        </row>
        <row r="300">
          <cell r="Z300">
            <v>1151</v>
          </cell>
        </row>
        <row r="300">
          <cell r="AB300">
            <v>0.563939245467908</v>
          </cell>
          <cell r="AC300">
            <v>0</v>
          </cell>
        </row>
        <row r="300">
          <cell r="AO300">
            <v>0</v>
          </cell>
          <cell r="AP300">
            <v>0</v>
          </cell>
        </row>
        <row r="300">
          <cell r="AR300">
            <v>1151</v>
          </cell>
        </row>
        <row r="301">
          <cell r="D301" t="str">
            <v>省道S376线徐闻县城段改建工程</v>
          </cell>
          <cell r="E301" t="str">
            <v>省道S376线徐闻县城段改建工程</v>
          </cell>
          <cell r="F301" t="str">
            <v>新（改）建</v>
          </cell>
          <cell r="G301" t="str">
            <v>否</v>
          </cell>
          <cell r="H301" t="str">
            <v>省道</v>
          </cell>
          <cell r="I301" t="str">
            <v>一、二级</v>
          </cell>
          <cell r="J301">
            <v>44.415</v>
          </cell>
          <cell r="K301">
            <v>50.586</v>
          </cell>
          <cell r="L301">
            <v>6.171</v>
          </cell>
          <cell r="M301">
            <v>6.171</v>
          </cell>
        </row>
        <row r="301">
          <cell r="U301">
            <v>2021</v>
          </cell>
          <cell r="V301">
            <v>2023</v>
          </cell>
          <cell r="W301">
            <v>29218.97</v>
          </cell>
        </row>
        <row r="301">
          <cell r="Z301">
            <v>3666</v>
          </cell>
        </row>
        <row r="301">
          <cell r="AB301">
            <v>0.125466434990693</v>
          </cell>
          <cell r="AC301">
            <v>0</v>
          </cell>
        </row>
        <row r="301">
          <cell r="AO301">
            <v>0</v>
          </cell>
          <cell r="AP301">
            <v>0</v>
          </cell>
        </row>
        <row r="301">
          <cell r="AR301">
            <v>3666</v>
          </cell>
        </row>
        <row r="302">
          <cell r="D302" t="str">
            <v>国道G207线雷州邦塘至白沙段改线工程</v>
          </cell>
          <cell r="E302" t="str">
            <v>国道G207线雷州市邦塘至白沙段改线工程</v>
          </cell>
          <cell r="F302" t="str">
            <v>新（改）建</v>
          </cell>
          <cell r="G302" t="str">
            <v>否</v>
          </cell>
          <cell r="H302" t="str">
            <v>国道</v>
          </cell>
          <cell r="I302" t="str">
            <v>一级</v>
          </cell>
          <cell r="J302">
            <v>4102.644</v>
          </cell>
          <cell r="K302">
            <v>4114.134</v>
          </cell>
          <cell r="L302">
            <v>11.49</v>
          </cell>
          <cell r="M302">
            <v>11.49</v>
          </cell>
        </row>
        <row r="302">
          <cell r="W302">
            <v>53802</v>
          </cell>
          <cell r="X302">
            <v>13788</v>
          </cell>
        </row>
        <row r="302">
          <cell r="Z302">
            <v>4611</v>
          </cell>
        </row>
        <row r="302">
          <cell r="AB302">
            <v>0.341976134716182</v>
          </cell>
          <cell r="AC302">
            <v>1000</v>
          </cell>
        </row>
        <row r="302">
          <cell r="AO302">
            <v>1000</v>
          </cell>
          <cell r="AP302">
            <v>0</v>
          </cell>
        </row>
        <row r="302">
          <cell r="AR302">
            <v>4611</v>
          </cell>
        </row>
        <row r="303">
          <cell r="D303" t="str">
            <v>省道S373线雷州市榜山至唐家段路面改造工程</v>
          </cell>
        </row>
        <row r="303">
          <cell r="F303" t="str">
            <v>路面改造</v>
          </cell>
          <cell r="G303" t="str">
            <v>/</v>
          </cell>
          <cell r="H303" t="str">
            <v>省道</v>
          </cell>
        </row>
        <row r="303">
          <cell r="L303">
            <v>33.82</v>
          </cell>
          <cell r="M303">
            <v>4.587</v>
          </cell>
        </row>
        <row r="303">
          <cell r="O303">
            <v>29.233</v>
          </cell>
        </row>
        <row r="303">
          <cell r="Z303">
            <v>7773</v>
          </cell>
        </row>
        <row r="303">
          <cell r="AB303" t="e">
            <v>#DIV/0!</v>
          </cell>
          <cell r="AC303">
            <v>0</v>
          </cell>
        </row>
        <row r="303">
          <cell r="AO303">
            <v>0</v>
          </cell>
          <cell r="AP303">
            <v>0</v>
          </cell>
        </row>
        <row r="303">
          <cell r="AR303">
            <v>7773</v>
          </cell>
        </row>
        <row r="304">
          <cell r="D304" t="str">
            <v>国道G207线徐闻头铺至庆东路口段路面改造工程</v>
          </cell>
          <cell r="E304" t="str">
            <v>国道G207线徐闻县头铺至九头铺段</v>
          </cell>
          <cell r="F304" t="str">
            <v>路面改造</v>
          </cell>
          <cell r="G304" t="str">
            <v>/</v>
          </cell>
          <cell r="H304" t="str">
            <v>国道</v>
          </cell>
        </row>
        <row r="304">
          <cell r="J304" t="str">
            <v>K4183+319</v>
          </cell>
          <cell r="K304" t="str">
            <v>K4186+863</v>
          </cell>
          <cell r="L304">
            <v>3.544</v>
          </cell>
          <cell r="M304">
            <v>3.544</v>
          </cell>
        </row>
        <row r="304">
          <cell r="U304">
            <v>2023</v>
          </cell>
        </row>
        <row r="304">
          <cell r="W304">
            <v>3037</v>
          </cell>
        </row>
        <row r="304">
          <cell r="Z304">
            <v>1878</v>
          </cell>
          <cell r="AA304" t="str">
            <v>粤交规〔2023〕144 号</v>
          </cell>
          <cell r="AB304">
            <v>0.618373394797498</v>
          </cell>
          <cell r="AC304">
            <v>0</v>
          </cell>
        </row>
        <row r="304">
          <cell r="AO304">
            <v>0</v>
          </cell>
          <cell r="AP304">
            <v>0</v>
          </cell>
        </row>
        <row r="304">
          <cell r="AR304">
            <v>1878</v>
          </cell>
        </row>
        <row r="305">
          <cell r="D305" t="str">
            <v>省道S388线石角镇滑石厂至和寮镇段改建工程</v>
          </cell>
          <cell r="E305" t="str">
            <v>省道S388线廉江市石角滑石厂至和寮镇段</v>
          </cell>
          <cell r="F305" t="str">
            <v>新（改）建</v>
          </cell>
          <cell r="G305" t="str">
            <v>是</v>
          </cell>
          <cell r="H305" t="str">
            <v>省道</v>
          </cell>
          <cell r="I305" t="str">
            <v>四级</v>
          </cell>
          <cell r="J305" t="str">
            <v>K139+176</v>
          </cell>
          <cell r="K305" t="str">
            <v>K153+134.063</v>
          </cell>
          <cell r="L305">
            <v>13.958</v>
          </cell>
        </row>
        <row r="305">
          <cell r="P305">
            <v>13.958</v>
          </cell>
        </row>
        <row r="305">
          <cell r="U305">
            <v>2023</v>
          </cell>
          <cell r="V305">
            <v>2024</v>
          </cell>
          <cell r="W305">
            <v>8757.5756</v>
          </cell>
        </row>
        <row r="305">
          <cell r="Z305">
            <v>6281</v>
          </cell>
          <cell r="AA305" t="str">
            <v>粤交规〔2024〕84 号</v>
          </cell>
          <cell r="AB305">
            <v>0.717207625361521</v>
          </cell>
          <cell r="AC305">
            <v>0</v>
          </cell>
        </row>
        <row r="305">
          <cell r="AO305">
            <v>0</v>
          </cell>
          <cell r="AP305">
            <v>0</v>
          </cell>
        </row>
        <row r="305">
          <cell r="AR305">
            <v>3000</v>
          </cell>
        </row>
        <row r="306">
          <cell r="D306" t="str">
            <v>省道S388线塘蓬镇白坟坡至和寮路口段改建工程</v>
          </cell>
          <cell r="E306" t="str">
            <v>省道S388线廉江市和寮镇白坟坡至塘蓬镇和寮路口段</v>
          </cell>
          <cell r="F306" t="str">
            <v>新（改）建</v>
          </cell>
          <cell r="G306" t="str">
            <v>是</v>
          </cell>
          <cell r="H306" t="str">
            <v>省道</v>
          </cell>
          <cell r="I306" t="str">
            <v>四级</v>
          </cell>
          <cell r="J306" t="str">
            <v>K159+509</v>
          </cell>
          <cell r="K306" t="str">
            <v>K166+689.574</v>
          </cell>
          <cell r="L306">
            <v>7.181</v>
          </cell>
        </row>
        <row r="306">
          <cell r="P306">
            <v>7.181</v>
          </cell>
        </row>
        <row r="306">
          <cell r="U306">
            <v>2023</v>
          </cell>
          <cell r="V306">
            <v>2024</v>
          </cell>
          <cell r="W306">
            <v>3909.2748</v>
          </cell>
        </row>
        <row r="306">
          <cell r="Z306">
            <v>3127</v>
          </cell>
          <cell r="AA306" t="str">
            <v>粤交规〔2024〕84 号</v>
          </cell>
          <cell r="AB306">
            <v>0.799892604121869</v>
          </cell>
          <cell r="AC306">
            <v>0</v>
          </cell>
        </row>
        <row r="306">
          <cell r="AO306">
            <v>0</v>
          </cell>
          <cell r="AP306">
            <v>0</v>
          </cell>
        </row>
        <row r="306">
          <cell r="AR306">
            <v>1500</v>
          </cell>
        </row>
        <row r="307">
          <cell r="D307" t="str">
            <v>国道G207线遂溪县穿城段改线工程</v>
          </cell>
          <cell r="E307" t="str">
            <v>国道G207线遂溪县穿城段改线工程</v>
          </cell>
          <cell r="F307" t="str">
            <v>新（改）建</v>
          </cell>
          <cell r="G307" t="str">
            <v>否</v>
          </cell>
          <cell r="H307" t="str">
            <v>国道</v>
          </cell>
          <cell r="I307" t="str">
            <v>一级</v>
          </cell>
          <cell r="J307">
            <v>4038.66</v>
          </cell>
          <cell r="K307">
            <v>4054.435</v>
          </cell>
          <cell r="L307">
            <v>15.775</v>
          </cell>
          <cell r="M307">
            <v>15.775</v>
          </cell>
        </row>
        <row r="307">
          <cell r="U307">
            <v>2023</v>
          </cell>
          <cell r="V307">
            <v>2026</v>
          </cell>
          <cell r="W307">
            <v>122802</v>
          </cell>
          <cell r="X307">
            <v>28395</v>
          </cell>
        </row>
        <row r="307">
          <cell r="Z307">
            <v>31000</v>
          </cell>
          <cell r="AA307" t="str">
            <v>粤交规〔2024〕84 号</v>
          </cell>
          <cell r="AB307">
            <v>0.252438885360173</v>
          </cell>
          <cell r="AC307">
            <v>10000</v>
          </cell>
        </row>
        <row r="307">
          <cell r="AO307">
            <v>10000</v>
          </cell>
          <cell r="AP307">
            <v>0</v>
          </cell>
        </row>
        <row r="307">
          <cell r="AR307">
            <v>3500</v>
          </cell>
        </row>
        <row r="308">
          <cell r="D308" t="str">
            <v>肇庆市G234线等国道路面改造工程</v>
          </cell>
        </row>
        <row r="308">
          <cell r="F308" t="str">
            <v>路面改造</v>
          </cell>
          <cell r="G308" t="str">
            <v>/</v>
          </cell>
          <cell r="H308" t="str">
            <v>国道</v>
          </cell>
        </row>
        <row r="308">
          <cell r="L308">
            <v>59.405</v>
          </cell>
          <cell r="M308">
            <v>29.503</v>
          </cell>
        </row>
        <row r="308">
          <cell r="O308">
            <v>21.106</v>
          </cell>
          <cell r="P308">
            <v>8.796</v>
          </cell>
        </row>
        <row r="308">
          <cell r="W308">
            <v>20167</v>
          </cell>
        </row>
        <row r="308">
          <cell r="Z308">
            <v>18150</v>
          </cell>
        </row>
        <row r="308">
          <cell r="AB308">
            <v>0.899985124212823</v>
          </cell>
          <cell r="AC308">
            <v>0</v>
          </cell>
        </row>
        <row r="308">
          <cell r="AO308">
            <v>0</v>
          </cell>
          <cell r="AP308">
            <v>0</v>
          </cell>
        </row>
        <row r="308">
          <cell r="AR308">
            <v>18150</v>
          </cell>
        </row>
        <row r="309">
          <cell r="D309" t="str">
            <v>肇庆市普通省道路面改造工程</v>
          </cell>
        </row>
        <row r="309">
          <cell r="F309" t="str">
            <v>路面改造</v>
          </cell>
          <cell r="G309" t="str">
            <v>/</v>
          </cell>
          <cell r="H309" t="str">
            <v>省道</v>
          </cell>
        </row>
        <row r="309">
          <cell r="L309">
            <v>36.335</v>
          </cell>
          <cell r="M309">
            <v>15.574</v>
          </cell>
        </row>
        <row r="309">
          <cell r="O309">
            <v>14.155</v>
          </cell>
          <cell r="P309">
            <v>6.606</v>
          </cell>
        </row>
        <row r="309">
          <cell r="W309">
            <v>15057</v>
          </cell>
        </row>
        <row r="309">
          <cell r="Z309">
            <v>6033</v>
          </cell>
        </row>
        <row r="309">
          <cell r="AB309">
            <v>0.400677425782028</v>
          </cell>
          <cell r="AC309">
            <v>0</v>
          </cell>
        </row>
        <row r="309">
          <cell r="AO309">
            <v>0</v>
          </cell>
          <cell r="AP309">
            <v>0</v>
          </cell>
        </row>
        <row r="309">
          <cell r="AR309">
            <v>6033</v>
          </cell>
        </row>
        <row r="310">
          <cell r="D310" t="str">
            <v>国道G358线怀集县热水坑至龙门村段路面改造工程</v>
          </cell>
        </row>
        <row r="310">
          <cell r="F310" t="str">
            <v>路面改造</v>
          </cell>
          <cell r="G310" t="str">
            <v>/</v>
          </cell>
          <cell r="H310" t="str">
            <v>国道</v>
          </cell>
        </row>
        <row r="310">
          <cell r="L310">
            <v>11.5</v>
          </cell>
        </row>
        <row r="310">
          <cell r="P310">
            <v>11.5</v>
          </cell>
        </row>
        <row r="310">
          <cell r="W310">
            <v>2374.17</v>
          </cell>
        </row>
        <row r="310">
          <cell r="Z310">
            <v>2137</v>
          </cell>
        </row>
        <row r="310">
          <cell r="AB310">
            <v>0.900104036357969</v>
          </cell>
          <cell r="AC310">
            <v>0</v>
          </cell>
        </row>
        <row r="310">
          <cell r="AO310">
            <v>0</v>
          </cell>
          <cell r="AP310">
            <v>0</v>
          </cell>
        </row>
        <row r="310">
          <cell r="AR310">
            <v>2137</v>
          </cell>
        </row>
        <row r="311">
          <cell r="D311" t="str">
            <v>怀集县S261线大成岗至封开(K180+129-K193+300及K209+000-K215+325)路面改造工程</v>
          </cell>
          <cell r="E311" t="str">
            <v>怀集县S261线大成岗至封开段</v>
          </cell>
          <cell r="F311" t="str">
            <v>路面改造</v>
          </cell>
          <cell r="G311" t="str">
            <v>/</v>
          </cell>
          <cell r="H311" t="str">
            <v>省道</v>
          </cell>
        </row>
        <row r="311">
          <cell r="J311" t="str">
            <v>K180+129
K209+000</v>
          </cell>
          <cell r="K311" t="str">
            <v>K193+300
K215+325</v>
          </cell>
          <cell r="L311">
            <v>19.496</v>
          </cell>
        </row>
        <row r="311">
          <cell r="O311">
            <v>13.171</v>
          </cell>
          <cell r="P311">
            <v>6.325</v>
          </cell>
        </row>
        <row r="311">
          <cell r="U311">
            <v>2022</v>
          </cell>
          <cell r="V311">
            <v>2023</v>
          </cell>
          <cell r="W311">
            <v>5729.41</v>
          </cell>
        </row>
        <row r="311">
          <cell r="Z311">
            <v>4036.12</v>
          </cell>
        </row>
        <row r="311">
          <cell r="AB311">
            <v>0.704456479812057</v>
          </cell>
          <cell r="AC311">
            <v>0</v>
          </cell>
        </row>
        <row r="311">
          <cell r="AO311">
            <v>0</v>
          </cell>
          <cell r="AP311">
            <v>0</v>
          </cell>
        </row>
        <row r="311">
          <cell r="AR311">
            <v>4036</v>
          </cell>
        </row>
        <row r="312">
          <cell r="D312" t="str">
            <v>怀集县省道527线汶塘至利凤段(K14+897-K24+224)路面改造工程</v>
          </cell>
          <cell r="E312" t="str">
            <v>怀集县省道S527线连麦至广宁段</v>
          </cell>
          <cell r="F312" t="str">
            <v>路面改造</v>
          </cell>
          <cell r="G312" t="str">
            <v>/</v>
          </cell>
          <cell r="H312" t="str">
            <v>省道</v>
          </cell>
        </row>
        <row r="312">
          <cell r="J312" t="str">
            <v>K14+897</v>
          </cell>
          <cell r="K312" t="str">
            <v>K24+224</v>
          </cell>
          <cell r="L312">
            <v>9.327</v>
          </cell>
        </row>
        <row r="312">
          <cell r="P312">
            <v>9.327</v>
          </cell>
        </row>
        <row r="312">
          <cell r="U312">
            <v>2022</v>
          </cell>
          <cell r="V312">
            <v>2023</v>
          </cell>
          <cell r="W312">
            <v>2878.31</v>
          </cell>
        </row>
        <row r="312">
          <cell r="Z312">
            <v>1678.86</v>
          </cell>
        </row>
        <row r="312">
          <cell r="AB312">
            <v>0.583279771810542</v>
          </cell>
          <cell r="AC312">
            <v>0</v>
          </cell>
        </row>
        <row r="312">
          <cell r="AO312">
            <v>0</v>
          </cell>
          <cell r="AP312">
            <v>0</v>
          </cell>
        </row>
        <row r="312">
          <cell r="AR312">
            <v>1680</v>
          </cell>
        </row>
        <row r="313">
          <cell r="D313" t="str">
            <v>省道S273线高要横石至横江段路面改造工程</v>
          </cell>
        </row>
        <row r="313">
          <cell r="F313" t="str">
            <v>路面改造</v>
          </cell>
          <cell r="G313" t="str">
            <v>/</v>
          </cell>
          <cell r="H313" t="str">
            <v>省道</v>
          </cell>
        </row>
        <row r="313">
          <cell r="L313">
            <v>13</v>
          </cell>
        </row>
        <row r="313">
          <cell r="O313">
            <v>13</v>
          </cell>
        </row>
        <row r="313">
          <cell r="W313">
            <v>5040</v>
          </cell>
        </row>
        <row r="313">
          <cell r="Z313">
            <v>2600</v>
          </cell>
        </row>
        <row r="313">
          <cell r="AB313">
            <v>0.515873015873016</v>
          </cell>
          <cell r="AC313">
            <v>0</v>
          </cell>
        </row>
        <row r="313">
          <cell r="AO313">
            <v>0</v>
          </cell>
          <cell r="AP313">
            <v>0</v>
          </cell>
        </row>
        <row r="313">
          <cell r="AR313">
            <v>2600</v>
          </cell>
        </row>
        <row r="314">
          <cell r="D314" t="str">
            <v>省道S260线广宁阳山交界至兰木及大坪至北市段路面改造工程</v>
          </cell>
          <cell r="E314" t="str">
            <v>无</v>
          </cell>
          <cell r="F314" t="str">
            <v>路面改造</v>
          </cell>
          <cell r="G314" t="str">
            <v>/</v>
          </cell>
          <cell r="H314" t="str">
            <v>省道</v>
          </cell>
        </row>
        <row r="314">
          <cell r="L314">
            <v>19.92</v>
          </cell>
        </row>
        <row r="314">
          <cell r="O314">
            <v>0.383</v>
          </cell>
          <cell r="P314">
            <v>19.537</v>
          </cell>
        </row>
        <row r="314">
          <cell r="U314">
            <v>2020</v>
          </cell>
          <cell r="V314">
            <v>2021</v>
          </cell>
          <cell r="W314">
            <v>3526</v>
          </cell>
        </row>
        <row r="314">
          <cell r="Z314">
            <v>2909</v>
          </cell>
        </row>
        <row r="314">
          <cell r="AB314">
            <v>0.825014180374362</v>
          </cell>
          <cell r="AC314">
            <v>0</v>
          </cell>
        </row>
        <row r="314">
          <cell r="AO314">
            <v>0</v>
          </cell>
          <cell r="AP314">
            <v>0</v>
          </cell>
        </row>
        <row r="314">
          <cell r="AR314">
            <v>2909</v>
          </cell>
        </row>
        <row r="315">
          <cell r="D315" t="str">
            <v>S264线广宁石涧至大田坪段路面改造工程</v>
          </cell>
          <cell r="E315" t="str">
            <v>无</v>
          </cell>
          <cell r="F315" t="str">
            <v>路面改造</v>
          </cell>
          <cell r="G315" t="str">
            <v>/</v>
          </cell>
          <cell r="H315" t="str">
            <v>省道</v>
          </cell>
        </row>
        <row r="315">
          <cell r="L315">
            <v>18.766</v>
          </cell>
        </row>
        <row r="315">
          <cell r="O315">
            <v>18.766</v>
          </cell>
        </row>
        <row r="315">
          <cell r="U315">
            <v>2020</v>
          </cell>
          <cell r="V315">
            <v>2020</v>
          </cell>
          <cell r="W315">
            <v>7208</v>
          </cell>
        </row>
        <row r="315">
          <cell r="Z315">
            <v>3753</v>
          </cell>
        </row>
        <row r="315">
          <cell r="AB315">
            <v>0.520671476137625</v>
          </cell>
          <cell r="AC315">
            <v>0</v>
          </cell>
        </row>
        <row r="315">
          <cell r="AO315">
            <v>0</v>
          </cell>
          <cell r="AP315">
            <v>0</v>
          </cell>
        </row>
        <row r="315">
          <cell r="AR315">
            <v>3753</v>
          </cell>
        </row>
        <row r="316">
          <cell r="D316" t="str">
            <v>S265线德庆百步降路口至悦城花坛段路面改造工程</v>
          </cell>
          <cell r="E316" t="str">
            <v>无</v>
          </cell>
          <cell r="F316" t="str">
            <v>路面改造</v>
          </cell>
          <cell r="G316" t="str">
            <v>/</v>
          </cell>
          <cell r="H316" t="str">
            <v>省道</v>
          </cell>
        </row>
        <row r="316">
          <cell r="L316">
            <v>8.352</v>
          </cell>
        </row>
        <row r="316">
          <cell r="O316">
            <v>8.352</v>
          </cell>
        </row>
        <row r="316">
          <cell r="U316">
            <v>2020</v>
          </cell>
          <cell r="V316">
            <v>2020</v>
          </cell>
          <cell r="W316">
            <v>2593</v>
          </cell>
        </row>
        <row r="316">
          <cell r="Z316">
            <v>1670</v>
          </cell>
        </row>
        <row r="316">
          <cell r="AB316">
            <v>0.644041650597763</v>
          </cell>
          <cell r="AC316">
            <v>0</v>
          </cell>
        </row>
        <row r="316">
          <cell r="AO316">
            <v>0</v>
          </cell>
          <cell r="AP316">
            <v>0</v>
          </cell>
        </row>
        <row r="316">
          <cell r="AR316">
            <v>1670</v>
          </cell>
        </row>
        <row r="317">
          <cell r="D317" t="str">
            <v>S260线四会济广路口至鼎湖分界段路面改造工程</v>
          </cell>
          <cell r="E317" t="str">
            <v>无</v>
          </cell>
          <cell r="F317" t="str">
            <v>路面改造</v>
          </cell>
          <cell r="G317" t="str">
            <v>/</v>
          </cell>
          <cell r="H317" t="str">
            <v>省道</v>
          </cell>
        </row>
        <row r="317">
          <cell r="L317">
            <v>7.445</v>
          </cell>
          <cell r="M317">
            <v>7.445</v>
          </cell>
        </row>
        <row r="317">
          <cell r="U317">
            <v>2020</v>
          </cell>
          <cell r="V317">
            <v>2020</v>
          </cell>
          <cell r="W317">
            <v>3426</v>
          </cell>
        </row>
        <row r="317">
          <cell r="Z317">
            <v>893</v>
          </cell>
        </row>
        <row r="317">
          <cell r="AB317">
            <v>0.260653823701109</v>
          </cell>
          <cell r="AC317">
            <v>0</v>
          </cell>
        </row>
        <row r="317">
          <cell r="AO317">
            <v>0</v>
          </cell>
          <cell r="AP317">
            <v>0</v>
          </cell>
        </row>
        <row r="317">
          <cell r="AR317">
            <v>893</v>
          </cell>
        </row>
        <row r="318">
          <cell r="D318" t="str">
            <v>S260线鼎湖分界至莲花路口段路面改造工程</v>
          </cell>
          <cell r="E318" t="str">
            <v>无</v>
          </cell>
          <cell r="F318" t="str">
            <v>路面改造</v>
          </cell>
          <cell r="G318" t="str">
            <v>/</v>
          </cell>
          <cell r="H318" t="str">
            <v>省道</v>
          </cell>
        </row>
        <row r="318">
          <cell r="L318">
            <v>4.311</v>
          </cell>
          <cell r="M318">
            <v>4.311</v>
          </cell>
        </row>
        <row r="318">
          <cell r="U318">
            <v>2020</v>
          </cell>
          <cell r="V318">
            <v>2020</v>
          </cell>
          <cell r="W318">
            <v>2348</v>
          </cell>
        </row>
        <row r="318">
          <cell r="Z318">
            <v>517</v>
          </cell>
        </row>
        <row r="318">
          <cell r="AB318">
            <v>0.220187393526405</v>
          </cell>
          <cell r="AC318">
            <v>0</v>
          </cell>
        </row>
        <row r="318">
          <cell r="AO318">
            <v>0</v>
          </cell>
          <cell r="AP318">
            <v>0</v>
          </cell>
        </row>
        <row r="318">
          <cell r="AR318">
            <v>517</v>
          </cell>
        </row>
        <row r="319">
          <cell r="D319" t="str">
            <v>省道S263线广宁东乡至广宁江积段</v>
          </cell>
          <cell r="E319" t="str">
            <v>省道S263线广宁县东乡至江积段</v>
          </cell>
          <cell r="F319" t="str">
            <v>升级改造</v>
          </cell>
          <cell r="G319" t="str">
            <v>否</v>
          </cell>
          <cell r="H319" t="str">
            <v>省道</v>
          </cell>
          <cell r="I319" t="str">
            <v>三级</v>
          </cell>
        </row>
        <row r="319">
          <cell r="L319">
            <v>16.772</v>
          </cell>
        </row>
        <row r="319">
          <cell r="O319">
            <v>16.772</v>
          </cell>
        </row>
        <row r="319">
          <cell r="W319">
            <v>26489</v>
          </cell>
          <cell r="X319">
            <v>5029.2</v>
          </cell>
        </row>
        <row r="319">
          <cell r="Z319">
            <v>3353</v>
          </cell>
        </row>
        <row r="319">
          <cell r="AB319">
            <v>0.316440786741666</v>
          </cell>
          <cell r="AC319">
            <v>5029</v>
          </cell>
        </row>
        <row r="319">
          <cell r="AF319">
            <v>5029</v>
          </cell>
        </row>
        <row r="319">
          <cell r="AO319">
            <v>0</v>
          </cell>
          <cell r="AP319">
            <v>0</v>
          </cell>
        </row>
        <row r="319">
          <cell r="AR319">
            <v>3353</v>
          </cell>
        </row>
        <row r="320">
          <cell r="D320" t="str">
            <v>省道535线封开白沙边界至封开都平段路面改造工程</v>
          </cell>
        </row>
        <row r="320">
          <cell r="F320" t="str">
            <v>路面改造</v>
          </cell>
          <cell r="G320" t="str">
            <v>/</v>
          </cell>
          <cell r="H320" t="str">
            <v>省道</v>
          </cell>
        </row>
        <row r="320">
          <cell r="L320">
            <v>32.013</v>
          </cell>
        </row>
        <row r="320">
          <cell r="P320">
            <v>32.013</v>
          </cell>
        </row>
        <row r="320">
          <cell r="W320">
            <v>6784</v>
          </cell>
        </row>
        <row r="320">
          <cell r="Z320">
            <v>4642</v>
          </cell>
        </row>
        <row r="320">
          <cell r="AB320">
            <v>0.684257075471698</v>
          </cell>
          <cell r="AC320">
            <v>0</v>
          </cell>
        </row>
        <row r="320">
          <cell r="AO320">
            <v>0</v>
          </cell>
          <cell r="AP320">
            <v>0</v>
          </cell>
        </row>
        <row r="320">
          <cell r="AR320">
            <v>4642</v>
          </cell>
        </row>
        <row r="321">
          <cell r="D321" t="str">
            <v>省道535线封开都平至江口段路面改造工程</v>
          </cell>
        </row>
        <row r="321">
          <cell r="F321" t="str">
            <v>路面改造</v>
          </cell>
          <cell r="G321" t="str">
            <v>/</v>
          </cell>
          <cell r="H321" t="str">
            <v>省道</v>
          </cell>
        </row>
        <row r="321">
          <cell r="L321">
            <v>47.948</v>
          </cell>
        </row>
        <row r="321">
          <cell r="O321">
            <v>4.418</v>
          </cell>
          <cell r="P321">
            <v>43.53</v>
          </cell>
        </row>
        <row r="321">
          <cell r="W321">
            <v>7983</v>
          </cell>
        </row>
        <row r="321">
          <cell r="Z321">
            <v>7185</v>
          </cell>
        </row>
        <row r="321">
          <cell r="AB321">
            <v>0.900037579857197</v>
          </cell>
          <cell r="AC321">
            <v>0</v>
          </cell>
        </row>
        <row r="321">
          <cell r="AO321">
            <v>0</v>
          </cell>
          <cell r="AP321">
            <v>0</v>
          </cell>
        </row>
        <row r="321">
          <cell r="AR321">
            <v>7185</v>
          </cell>
        </row>
        <row r="322">
          <cell r="D322" t="str">
            <v>省道S260线四会下布至贞山段改建工程</v>
          </cell>
          <cell r="E322" t="str">
            <v>省道S260线四会市下布至贞山段</v>
          </cell>
          <cell r="F322" t="str">
            <v>新（改）建</v>
          </cell>
          <cell r="G322" t="str">
            <v>否</v>
          </cell>
          <cell r="H322" t="str">
            <v>省道</v>
          </cell>
          <cell r="I322" t="str">
            <v>二级</v>
          </cell>
        </row>
        <row r="322">
          <cell r="L322">
            <v>6.21</v>
          </cell>
          <cell r="M322">
            <v>6.21</v>
          </cell>
        </row>
        <row r="322">
          <cell r="U322">
            <v>2019</v>
          </cell>
          <cell r="V322">
            <v>2023</v>
          </cell>
          <cell r="W322">
            <v>36964</v>
          </cell>
        </row>
        <row r="322">
          <cell r="Z322">
            <v>3105</v>
          </cell>
        </row>
        <row r="322">
          <cell r="AB322">
            <v>0.0840006492803809</v>
          </cell>
          <cell r="AC322">
            <v>0</v>
          </cell>
        </row>
        <row r="322">
          <cell r="AO322">
            <v>0</v>
          </cell>
          <cell r="AP322">
            <v>0</v>
          </cell>
        </row>
        <row r="322">
          <cell r="AR322">
            <v>3105</v>
          </cell>
        </row>
        <row r="323">
          <cell r="D323" t="str">
            <v>国道G321线四会南江工业园至肇庆新区段一级公路新建工程</v>
          </cell>
          <cell r="E323" t="str">
            <v>无</v>
          </cell>
          <cell r="F323" t="str">
            <v>新建</v>
          </cell>
          <cell r="G323" t="str">
            <v>不确定</v>
          </cell>
          <cell r="H323" t="str">
            <v>国道</v>
          </cell>
        </row>
        <row r="323">
          <cell r="L323">
            <v>21.944</v>
          </cell>
          <cell r="M323">
            <v>21.944</v>
          </cell>
        </row>
        <row r="323">
          <cell r="Q323" t="str">
            <v>特大桥2841.09m/2座（其中一座长约1.3km、单幅宽23.25，另一座施工图中宽44.85m），大桥1853.4m/3座，中小桥339m，隧道690m/1座、单孔建筑界限宽14m。路基宽度52.5m、73.5m</v>
          </cell>
          <cell r="R323">
            <v>226871.3865</v>
          </cell>
          <cell r="S323">
            <v>19320</v>
          </cell>
          <cell r="T323">
            <v>5.38449</v>
          </cell>
          <cell r="U323">
            <v>2018</v>
          </cell>
          <cell r="V323">
            <v>2022</v>
          </cell>
          <cell r="W323">
            <v>508949</v>
          </cell>
        </row>
        <row r="323">
          <cell r="Z323">
            <v>22429</v>
          </cell>
        </row>
        <row r="323">
          <cell r="AB323">
            <v>0.0440692485887584</v>
          </cell>
          <cell r="AC323">
            <v>0</v>
          </cell>
        </row>
        <row r="323">
          <cell r="AO323">
            <v>0</v>
          </cell>
          <cell r="AP323">
            <v>0</v>
          </cell>
        </row>
        <row r="323">
          <cell r="AR323">
            <v>22429</v>
          </cell>
        </row>
        <row r="324">
          <cell r="D324" t="str">
            <v>省道S261线丰大至莲都段路面改造工程</v>
          </cell>
        </row>
        <row r="324">
          <cell r="F324" t="str">
            <v>路面改造</v>
          </cell>
          <cell r="G324" t="str">
            <v>/</v>
          </cell>
          <cell r="H324" t="str">
            <v>省道</v>
          </cell>
        </row>
        <row r="324">
          <cell r="L324">
            <v>14.991</v>
          </cell>
        </row>
        <row r="324">
          <cell r="P324">
            <v>14.991</v>
          </cell>
        </row>
        <row r="324">
          <cell r="U324">
            <v>2022</v>
          </cell>
          <cell r="V324">
            <v>2022</v>
          </cell>
          <cell r="W324">
            <v>5134</v>
          </cell>
        </row>
        <row r="324">
          <cell r="Z324">
            <v>2698</v>
          </cell>
        </row>
        <row r="324">
          <cell r="AB324">
            <v>0.525516166731593</v>
          </cell>
          <cell r="AC324">
            <v>0</v>
          </cell>
        </row>
        <row r="324">
          <cell r="AO324">
            <v>0</v>
          </cell>
          <cell r="AP324">
            <v>0</v>
          </cell>
        </row>
        <row r="324">
          <cell r="AR324">
            <v>2698</v>
          </cell>
        </row>
        <row r="325">
          <cell r="D325" t="str">
            <v>省道S265线日光至渔涝段（封开县中线公路）路面改造工程</v>
          </cell>
        </row>
        <row r="325">
          <cell r="F325" t="str">
            <v>路面改造</v>
          </cell>
          <cell r="G325" t="str">
            <v>/</v>
          </cell>
          <cell r="H325" t="str">
            <v>省道</v>
          </cell>
        </row>
        <row r="325">
          <cell r="L325">
            <v>14.52</v>
          </cell>
        </row>
        <row r="325">
          <cell r="P325">
            <v>14.52</v>
          </cell>
        </row>
        <row r="325">
          <cell r="W325">
            <v>2348</v>
          </cell>
        </row>
        <row r="325">
          <cell r="Z325">
            <v>2105</v>
          </cell>
        </row>
        <row r="325">
          <cell r="AB325">
            <v>0.896507666098807</v>
          </cell>
          <cell r="AC325">
            <v>0</v>
          </cell>
        </row>
        <row r="325">
          <cell r="AO325">
            <v>0</v>
          </cell>
          <cell r="AP325">
            <v>0</v>
          </cell>
        </row>
        <row r="325">
          <cell r="AR325">
            <v>2105</v>
          </cell>
        </row>
        <row r="326">
          <cell r="D326" t="str">
            <v>省道S350线广宁县罗塘至锁匙排段路面改造工程</v>
          </cell>
          <cell r="E326" t="str">
            <v>省道S350线广宁县罗塘至锁匙排段  </v>
          </cell>
          <cell r="F326" t="str">
            <v>路面改造</v>
          </cell>
          <cell r="G326" t="str">
            <v>/</v>
          </cell>
          <cell r="H326" t="str">
            <v>省道</v>
          </cell>
        </row>
        <row r="326">
          <cell r="J326" t="str">
            <v>K41+500</v>
          </cell>
          <cell r="K326" t="str">
            <v>K49+000</v>
          </cell>
          <cell r="L326">
            <v>7.5</v>
          </cell>
        </row>
        <row r="326">
          <cell r="O326">
            <v>7.5</v>
          </cell>
        </row>
        <row r="326">
          <cell r="U326">
            <v>2022</v>
          </cell>
          <cell r="V326">
            <v>2023</v>
          </cell>
          <cell r="W326">
            <v>2262.84</v>
          </cell>
        </row>
        <row r="326">
          <cell r="Z326">
            <v>1650</v>
          </cell>
          <cell r="AA326" t="str">
            <v>粤交规〔2023〕144 号</v>
          </cell>
          <cell r="AB326">
            <v>0.729172190698414</v>
          </cell>
          <cell r="AC326">
            <v>0</v>
          </cell>
        </row>
        <row r="326">
          <cell r="AO326">
            <v>0</v>
          </cell>
          <cell r="AP326">
            <v>0</v>
          </cell>
        </row>
        <row r="326">
          <cell r="AR326">
            <v>1650</v>
          </cell>
        </row>
        <row r="327">
          <cell r="D327" t="str">
            <v>省道S262线怀集洽水至凤岗段改建工程</v>
          </cell>
          <cell r="E327" t="str">
            <v>省道S262线怀集县洽水至凤岗段  </v>
          </cell>
          <cell r="F327" t="str">
            <v>升级改造</v>
          </cell>
          <cell r="G327" t="str">
            <v>否</v>
          </cell>
          <cell r="H327" t="str">
            <v>省道</v>
          </cell>
          <cell r="I327" t="str">
            <v>三级</v>
          </cell>
          <cell r="J327" t="str">
            <v>K72+175</v>
          </cell>
          <cell r="K327" t="str">
            <v>K95+124</v>
          </cell>
          <cell r="L327">
            <v>12.949</v>
          </cell>
        </row>
        <row r="327">
          <cell r="O327">
            <v>12.949</v>
          </cell>
        </row>
        <row r="327">
          <cell r="Q327" t="str">
            <v>中桥81m，路基宽度8.5-11.5m（一般路段8.5m)</v>
          </cell>
        </row>
        <row r="327">
          <cell r="S327">
            <v>688.5</v>
          </cell>
          <cell r="T327">
            <v>0.081</v>
          </cell>
          <cell r="U327">
            <v>2022</v>
          </cell>
          <cell r="V327">
            <v>2024</v>
          </cell>
          <cell r="W327">
            <v>12815.1</v>
          </cell>
          <cell r="X327">
            <v>3708</v>
          </cell>
        </row>
        <row r="327">
          <cell r="Z327">
            <v>6544</v>
          </cell>
          <cell r="AA327" t="str">
            <v>粤交规〔2023〕144 号</v>
          </cell>
          <cell r="AB327">
            <v>0.799993757364359</v>
          </cell>
          <cell r="AC327">
            <v>0</v>
          </cell>
        </row>
        <row r="327">
          <cell r="AO327">
            <v>0</v>
          </cell>
          <cell r="AP327">
            <v>0</v>
          </cell>
        </row>
        <row r="327">
          <cell r="AR327">
            <v>5720</v>
          </cell>
        </row>
        <row r="328">
          <cell r="D328" t="str">
            <v>省道S264线广宁排沙大罗至排沙段路面改造工程</v>
          </cell>
          <cell r="E328" t="str">
            <v>省道S264线广宁县大罗至排沙段</v>
          </cell>
          <cell r="F328" t="str">
            <v>路面改造</v>
          </cell>
          <cell r="G328" t="str">
            <v>/</v>
          </cell>
          <cell r="H328" t="str">
            <v>省道</v>
          </cell>
        </row>
        <row r="328">
          <cell r="J328" t="str">
            <v>K62+260</v>
          </cell>
          <cell r="K328" t="str">
            <v>K67+981</v>
          </cell>
          <cell r="L328">
            <v>5.721</v>
          </cell>
        </row>
        <row r="328">
          <cell r="P328">
            <v>5.721</v>
          </cell>
        </row>
        <row r="328">
          <cell r="U328">
            <v>2022</v>
          </cell>
          <cell r="V328">
            <v>2023</v>
          </cell>
          <cell r="W328">
            <v>1491.56</v>
          </cell>
        </row>
        <row r="328">
          <cell r="Z328">
            <v>1030</v>
          </cell>
          <cell r="AA328" t="str">
            <v>粤交规〔2023〕144 号</v>
          </cell>
          <cell r="AB328">
            <v>0.690552173563249</v>
          </cell>
          <cell r="AC328">
            <v>0</v>
          </cell>
        </row>
        <row r="328">
          <cell r="AO328">
            <v>0</v>
          </cell>
          <cell r="AP328">
            <v>0</v>
          </cell>
        </row>
        <row r="328">
          <cell r="AR328">
            <v>1030</v>
          </cell>
        </row>
        <row r="329">
          <cell r="D329" t="str">
            <v>国道G321线德庆县塘坑至响水村段路面改造工程</v>
          </cell>
          <cell r="E329" t="str">
            <v>国道G321线德庆县塘坑至响水村段</v>
          </cell>
          <cell r="F329" t="str">
            <v>路面改造</v>
          </cell>
          <cell r="G329" t="str">
            <v>/</v>
          </cell>
          <cell r="H329" t="str">
            <v>国道</v>
          </cell>
        </row>
        <row r="329">
          <cell r="J329" t="str">
            <v>K129+794</v>
          </cell>
          <cell r="K329" t="str">
            <v>K136+000</v>
          </cell>
          <cell r="L329">
            <v>4.206</v>
          </cell>
          <cell r="M329">
            <v>4.206</v>
          </cell>
        </row>
        <row r="329">
          <cell r="U329">
            <v>2022</v>
          </cell>
          <cell r="V329">
            <v>2023</v>
          </cell>
          <cell r="W329">
            <v>2385.69</v>
          </cell>
        </row>
        <row r="329">
          <cell r="Z329">
            <v>2147</v>
          </cell>
          <cell r="AA329" t="str">
            <v>粤交规〔2023〕144 号</v>
          </cell>
          <cell r="AB329">
            <v>0.899949280920824</v>
          </cell>
          <cell r="AC329">
            <v>0</v>
          </cell>
        </row>
        <row r="329">
          <cell r="AO329">
            <v>0</v>
          </cell>
          <cell r="AP329">
            <v>0</v>
          </cell>
        </row>
        <row r="329">
          <cell r="AR329">
            <v>2147</v>
          </cell>
        </row>
        <row r="330">
          <cell r="D330" t="str">
            <v>国道G355线怀集县城高凤至大岭段改建工程</v>
          </cell>
          <cell r="E330" t="str">
            <v>国道G355线怀集县城高凤至大岭段改线工程</v>
          </cell>
          <cell r="F330" t="str">
            <v>升级改造</v>
          </cell>
          <cell r="G330" t="str">
            <v>否</v>
          </cell>
          <cell r="H330" t="str">
            <v>国道</v>
          </cell>
          <cell r="I330" t="str">
            <v>二级</v>
          </cell>
          <cell r="J330" t="str">
            <v>K1200+794</v>
          </cell>
          <cell r="K330" t="str">
            <v>K1202+130</v>
          </cell>
          <cell r="L330">
            <v>8.003</v>
          </cell>
          <cell r="M330">
            <v>8.003</v>
          </cell>
        </row>
        <row r="330">
          <cell r="Q330" t="str">
            <v>大桥582.56/2m，下沉隧道655m，一般段路基宽33m，隧道宽度29.8m，主线上跨桥路基宽度32.5m</v>
          </cell>
          <cell r="R330">
            <v>18933.2</v>
          </cell>
          <cell r="S330">
            <v>19519</v>
          </cell>
          <cell r="T330">
            <v>1.23756</v>
          </cell>
          <cell r="U330">
            <v>2022</v>
          </cell>
          <cell r="V330">
            <v>2024</v>
          </cell>
          <cell r="W330">
            <v>84121</v>
          </cell>
          <cell r="X330">
            <v>19207</v>
          </cell>
          <cell r="Y330" t="str">
            <v>交规划函〔2024〕136</v>
          </cell>
          <cell r="Z330">
            <v>14726</v>
          </cell>
          <cell r="AA330" t="str">
            <v>粤交规〔2023〕144 号</v>
          </cell>
          <cell r="AB330">
            <v>0.403383221787663</v>
          </cell>
          <cell r="AC330">
            <v>19207</v>
          </cell>
        </row>
        <row r="330">
          <cell r="AN330">
            <v>4000</v>
          </cell>
          <cell r="AO330">
            <v>2000</v>
          </cell>
          <cell r="AP330">
            <v>13207</v>
          </cell>
        </row>
        <row r="330">
          <cell r="AR330">
            <v>5000</v>
          </cell>
        </row>
        <row r="331">
          <cell r="D331" t="str">
            <v>国道G355线广宁水声岭至东乡绥江大桥段过境公路改线（扩建）工程</v>
          </cell>
        </row>
        <row r="331">
          <cell r="F331" t="str">
            <v>新（改）建</v>
          </cell>
        </row>
        <row r="331">
          <cell r="H331" t="str">
            <v>国道</v>
          </cell>
        </row>
        <row r="331">
          <cell r="L331">
            <v>13.5</v>
          </cell>
          <cell r="M331">
            <v>12.164</v>
          </cell>
          <cell r="N331">
            <v>1.336</v>
          </cell>
        </row>
        <row r="331">
          <cell r="W331">
            <v>71056</v>
          </cell>
          <cell r="X331">
            <v>15638</v>
          </cell>
          <cell r="Y331" t="str">
            <v>交规划函〔2024〕136</v>
          </cell>
        </row>
        <row r="331">
          <cell r="AB331">
            <v>0.220079936951137</v>
          </cell>
          <cell r="AC331">
            <v>15638</v>
          </cell>
        </row>
        <row r="331">
          <cell r="AN331">
            <v>4000</v>
          </cell>
          <cell r="AO331">
            <v>1000</v>
          </cell>
          <cell r="AP331">
            <v>10638</v>
          </cell>
        </row>
        <row r="331">
          <cell r="AR331">
            <v>0</v>
          </cell>
        </row>
        <row r="332">
          <cell r="D332" t="str">
            <v>省道S265线德庆县分水岭至河涝坪水库段升级改造工程</v>
          </cell>
        </row>
        <row r="332">
          <cell r="F332" t="str">
            <v>升级改造</v>
          </cell>
          <cell r="G332" t="str">
            <v>是</v>
          </cell>
          <cell r="H332" t="str">
            <v>省道</v>
          </cell>
          <cell r="I332" t="str">
            <v>四级</v>
          </cell>
          <cell r="J332">
            <v>72.727</v>
          </cell>
          <cell r="K332">
            <v>82.31</v>
          </cell>
          <cell r="L332">
            <v>9.583</v>
          </cell>
        </row>
        <row r="332">
          <cell r="P332">
            <v>9.583</v>
          </cell>
        </row>
        <row r="332">
          <cell r="U332">
            <v>2024</v>
          </cell>
          <cell r="V332">
            <v>2025</v>
          </cell>
          <cell r="W332">
            <v>7883.03</v>
          </cell>
        </row>
        <row r="332">
          <cell r="Z332">
            <v>4312</v>
          </cell>
          <cell r="AA332" t="str">
            <v>粤交规〔2024〕84 号</v>
          </cell>
          <cell r="AB332">
            <v>0.546997791458361</v>
          </cell>
          <cell r="AC332">
            <v>0</v>
          </cell>
        </row>
        <row r="332">
          <cell r="AO332">
            <v>0</v>
          </cell>
          <cell r="AP332">
            <v>0</v>
          </cell>
        </row>
        <row r="332">
          <cell r="AR332">
            <v>1200</v>
          </cell>
        </row>
        <row r="333">
          <cell r="D333" t="str">
            <v>省道S118线南眉至匝村段和沙旁至杏花段公路升级改造工程</v>
          </cell>
          <cell r="E333" t="str">
            <v>省道S118线德庆县南眉村至匝村段（249-262.238）</v>
          </cell>
          <cell r="F333" t="str">
            <v>新（改）建</v>
          </cell>
          <cell r="G333" t="str">
            <v>是</v>
          </cell>
          <cell r="H333" t="str">
            <v>省道</v>
          </cell>
          <cell r="I333" t="str">
            <v>四级</v>
          </cell>
          <cell r="J333" t="str">
            <v>245.564 315.703</v>
          </cell>
          <cell r="K333" t="str">
            <v>262.638 321.062</v>
          </cell>
          <cell r="L333">
            <v>22.433</v>
          </cell>
        </row>
        <row r="333">
          <cell r="P333">
            <v>22.433</v>
          </cell>
        </row>
        <row r="333">
          <cell r="U333">
            <v>2024</v>
          </cell>
          <cell r="V333">
            <v>2026</v>
          </cell>
          <cell r="W333">
            <v>19683</v>
          </cell>
        </row>
        <row r="333">
          <cell r="Z333">
            <v>10095</v>
          </cell>
          <cell r="AA333" t="str">
            <v>粤交规〔2024〕84 号</v>
          </cell>
          <cell r="AB333">
            <v>0.512879134278311</v>
          </cell>
          <cell r="AC333">
            <v>0</v>
          </cell>
        </row>
        <row r="333">
          <cell r="AO333">
            <v>0</v>
          </cell>
          <cell r="AP333">
            <v>0</v>
          </cell>
        </row>
        <row r="333">
          <cell r="AR333">
            <v>2800</v>
          </cell>
        </row>
        <row r="334">
          <cell r="D334" t="str">
            <v>省道S118线绿尾至杏花段升级改造工程</v>
          </cell>
          <cell r="E334" t="str">
            <v>省道S118线封开县杏花至杏花社区段（321.398-333.193）</v>
          </cell>
          <cell r="F334" t="str">
            <v>新（改）建</v>
          </cell>
          <cell r="G334" t="str">
            <v>是</v>
          </cell>
          <cell r="H334" t="str">
            <v>省道</v>
          </cell>
          <cell r="I334" t="str">
            <v>四级</v>
          </cell>
          <cell r="J334">
            <v>330.25</v>
          </cell>
          <cell r="K334">
            <v>333.267</v>
          </cell>
          <cell r="L334">
            <v>3.017</v>
          </cell>
        </row>
        <row r="334">
          <cell r="O334">
            <v>3.017</v>
          </cell>
        </row>
        <row r="334">
          <cell r="Q334" t="str">
            <v>中桥61m/1座，路基宽度8.5m</v>
          </cell>
        </row>
        <row r="334">
          <cell r="S334">
            <v>518.5</v>
          </cell>
          <cell r="T334">
            <v>0.061</v>
          </cell>
          <cell r="U334">
            <v>2023</v>
          </cell>
          <cell r="V334">
            <v>2024</v>
          </cell>
          <cell r="W334">
            <v>2700.44</v>
          </cell>
        </row>
        <row r="334">
          <cell r="Z334">
            <v>1561</v>
          </cell>
          <cell r="AA334" t="str">
            <v>粤交规〔2024〕84 号</v>
          </cell>
          <cell r="AB334">
            <v>0.578053946764231</v>
          </cell>
          <cell r="AC334">
            <v>0</v>
          </cell>
        </row>
        <row r="334">
          <cell r="AO334">
            <v>0</v>
          </cell>
          <cell r="AP334">
            <v>0</v>
          </cell>
        </row>
        <row r="334">
          <cell r="AR334">
            <v>500</v>
          </cell>
        </row>
        <row r="335">
          <cell r="D335" t="str">
            <v>省道S383线封开县波罗至金装段升级改造工程</v>
          </cell>
          <cell r="E335" t="str">
            <v>省道S383线封开县波罗至金装段</v>
          </cell>
          <cell r="F335" t="str">
            <v>升级改造</v>
          </cell>
          <cell r="G335" t="str">
            <v>是</v>
          </cell>
          <cell r="H335" t="str">
            <v>省道</v>
          </cell>
          <cell r="I335" t="str">
            <v>四级</v>
          </cell>
          <cell r="J335">
            <v>338.25</v>
          </cell>
          <cell r="K335">
            <v>347.661</v>
          </cell>
          <cell r="L335">
            <v>9.411</v>
          </cell>
        </row>
        <row r="335">
          <cell r="P335">
            <v>9.411</v>
          </cell>
        </row>
        <row r="335">
          <cell r="U335">
            <v>2024</v>
          </cell>
          <cell r="V335">
            <v>2025</v>
          </cell>
          <cell r="W335">
            <v>8438.93</v>
          </cell>
        </row>
        <row r="335">
          <cell r="Z335">
            <v>4235</v>
          </cell>
          <cell r="AA335" t="str">
            <v>粤交规〔2024〕84 号</v>
          </cell>
          <cell r="AB335">
            <v>0.501840873191269</v>
          </cell>
          <cell r="AC335">
            <v>0</v>
          </cell>
        </row>
        <row r="335">
          <cell r="AO335">
            <v>0</v>
          </cell>
          <cell r="AP335">
            <v>0</v>
          </cell>
        </row>
        <row r="335">
          <cell r="AR335">
            <v>1200</v>
          </cell>
        </row>
        <row r="336">
          <cell r="D336" t="str">
            <v>省道S294线封开县界首至江川段升级改造工程</v>
          </cell>
          <cell r="E336" t="str">
            <v>省道S294线封开县界首至江川段</v>
          </cell>
          <cell r="F336" t="str">
            <v>新（改）建</v>
          </cell>
          <cell r="G336" t="str">
            <v>是</v>
          </cell>
          <cell r="H336" t="str">
            <v>省道</v>
          </cell>
          <cell r="I336" t="str">
            <v>四级</v>
          </cell>
          <cell r="J336">
            <v>0</v>
          </cell>
          <cell r="K336">
            <v>14.363</v>
          </cell>
          <cell r="L336">
            <v>14.363</v>
          </cell>
        </row>
        <row r="336">
          <cell r="P336">
            <v>14.363</v>
          </cell>
        </row>
        <row r="336">
          <cell r="U336">
            <v>2023</v>
          </cell>
          <cell r="V336">
            <v>2025</v>
          </cell>
          <cell r="W336">
            <v>12682</v>
          </cell>
        </row>
        <row r="336">
          <cell r="Z336">
            <v>6463</v>
          </cell>
          <cell r="AA336" t="str">
            <v>粤交规〔2024〕84 号</v>
          </cell>
          <cell r="AB336">
            <v>0.509619933764391</v>
          </cell>
          <cell r="AC336">
            <v>0</v>
          </cell>
        </row>
        <row r="336">
          <cell r="AO336">
            <v>0</v>
          </cell>
          <cell r="AP336">
            <v>0</v>
          </cell>
        </row>
        <row r="336">
          <cell r="AR336">
            <v>1800</v>
          </cell>
        </row>
        <row r="337">
          <cell r="D337" t="str">
            <v>省道S279线封开县江川至蟠龙村段升级改造工程</v>
          </cell>
          <cell r="E337" t="str">
            <v>省道S279线封开县江川至蟠龙村段</v>
          </cell>
          <cell r="F337" t="str">
            <v>新（改）建</v>
          </cell>
          <cell r="G337" t="str">
            <v>是</v>
          </cell>
          <cell r="H337" t="str">
            <v>省道</v>
          </cell>
          <cell r="I337" t="str">
            <v>四级</v>
          </cell>
          <cell r="J337">
            <v>0</v>
          </cell>
          <cell r="K337">
            <v>10.37</v>
          </cell>
          <cell r="L337">
            <v>10.37</v>
          </cell>
        </row>
        <row r="337">
          <cell r="O337">
            <v>4.03</v>
          </cell>
          <cell r="P337">
            <v>6.34</v>
          </cell>
        </row>
        <row r="337">
          <cell r="U337">
            <v>2023</v>
          </cell>
          <cell r="V337">
            <v>2025</v>
          </cell>
          <cell r="W337">
            <v>9344</v>
          </cell>
        </row>
        <row r="337">
          <cell r="Z337">
            <v>4868</v>
          </cell>
          <cell r="AA337" t="str">
            <v>粤交规〔2024〕84 号</v>
          </cell>
          <cell r="AB337">
            <v>0.52097602739726</v>
          </cell>
          <cell r="AC337">
            <v>0</v>
          </cell>
        </row>
        <row r="337">
          <cell r="AO337">
            <v>0</v>
          </cell>
          <cell r="AP337">
            <v>0</v>
          </cell>
        </row>
        <row r="337">
          <cell r="AR337">
            <v>1300</v>
          </cell>
        </row>
        <row r="338">
          <cell r="D338" t="str">
            <v>省道S118线德庆交界至杏花段升级改造工程</v>
          </cell>
        </row>
        <row r="338">
          <cell r="F338" t="str">
            <v>新（改）建</v>
          </cell>
          <cell r="G338" t="str">
            <v>是</v>
          </cell>
          <cell r="H338" t="str">
            <v>省道</v>
          </cell>
          <cell r="I338" t="str">
            <v>四级</v>
          </cell>
          <cell r="J338">
            <v>321.062</v>
          </cell>
          <cell r="K338">
            <v>329.927</v>
          </cell>
          <cell r="L338">
            <v>8.865</v>
          </cell>
        </row>
        <row r="338">
          <cell r="P338">
            <v>8.865</v>
          </cell>
        </row>
        <row r="338">
          <cell r="U338">
            <v>2023</v>
          </cell>
          <cell r="V338">
            <v>2025</v>
          </cell>
          <cell r="W338">
            <v>7808</v>
          </cell>
        </row>
        <row r="338">
          <cell r="Z338">
            <v>3989</v>
          </cell>
          <cell r="AA338" t="str">
            <v>粤交规〔2024〕84 号</v>
          </cell>
          <cell r="AB338">
            <v>0.510886270491803</v>
          </cell>
          <cell r="AC338">
            <v>0</v>
          </cell>
        </row>
        <row r="338">
          <cell r="AO338">
            <v>0</v>
          </cell>
          <cell r="AP338">
            <v>0</v>
          </cell>
        </row>
        <row r="338">
          <cell r="AR338">
            <v>1000</v>
          </cell>
        </row>
        <row r="339">
          <cell r="D339" t="str">
            <v>省道S118线四会石桥至水南圩镇升级改造工程</v>
          </cell>
        </row>
        <row r="339">
          <cell r="F339" t="str">
            <v>新（改）建</v>
          </cell>
          <cell r="G339" t="str">
            <v>是</v>
          </cell>
          <cell r="H339" t="str">
            <v>省道</v>
          </cell>
          <cell r="I339" t="str">
            <v>三、四级</v>
          </cell>
          <cell r="J339">
            <v>195.16</v>
          </cell>
          <cell r="K339">
            <v>211.188</v>
          </cell>
          <cell r="L339">
            <v>16.028</v>
          </cell>
        </row>
        <row r="339">
          <cell r="P339">
            <v>16.028</v>
          </cell>
          <cell r="Q339" t="str">
            <v>中桥109m/2座，小桥83m/4座。共设置桥梁6座，其中维修加固利用旧桥4座，拆除旧桥重建1座，新建桥梁1座。</v>
          </cell>
        </row>
        <row r="339">
          <cell r="S339">
            <v>847</v>
          </cell>
          <cell r="T339">
            <v>0.109</v>
          </cell>
          <cell r="U339">
            <v>2023</v>
          </cell>
          <cell r="V339">
            <v>2025</v>
          </cell>
          <cell r="W339">
            <v>14192</v>
          </cell>
        </row>
        <row r="339">
          <cell r="Z339">
            <v>7286</v>
          </cell>
          <cell r="AA339" t="str">
            <v>粤交规〔2024〕84 号</v>
          </cell>
          <cell r="AB339">
            <v>0.513387824126268</v>
          </cell>
          <cell r="AC339">
            <v>0</v>
          </cell>
        </row>
        <row r="339">
          <cell r="AO339">
            <v>0</v>
          </cell>
          <cell r="AP339">
            <v>0</v>
          </cell>
        </row>
        <row r="339">
          <cell r="AR339">
            <v>2000</v>
          </cell>
        </row>
        <row r="340">
          <cell r="D340" t="str">
            <v>省道S536线高要区芙罗村至白土段升级改造工程</v>
          </cell>
          <cell r="E340" t="str">
            <v>省道S536线高要区芙罗村至白土段</v>
          </cell>
          <cell r="F340" t="str">
            <v>新（改）建</v>
          </cell>
          <cell r="G340" t="str">
            <v>是</v>
          </cell>
          <cell r="H340" t="str">
            <v>省道</v>
          </cell>
          <cell r="I340" t="str">
            <v>四级</v>
          </cell>
          <cell r="J340">
            <v>0</v>
          </cell>
          <cell r="K340">
            <v>14.743</v>
          </cell>
          <cell r="L340">
            <v>14.743</v>
          </cell>
        </row>
        <row r="340">
          <cell r="N340">
            <v>5.735</v>
          </cell>
        </row>
        <row r="340">
          <cell r="P340">
            <v>9.008</v>
          </cell>
        </row>
        <row r="340">
          <cell r="U340">
            <v>2023</v>
          </cell>
          <cell r="V340">
            <v>2025</v>
          </cell>
          <cell r="W340">
            <v>12428</v>
          </cell>
        </row>
        <row r="340">
          <cell r="Z340">
            <v>6634</v>
          </cell>
          <cell r="AA340" t="str">
            <v>粤交规〔2024〕84 号</v>
          </cell>
          <cell r="AB340">
            <v>0.53379465722562</v>
          </cell>
          <cell r="AC340">
            <v>0</v>
          </cell>
        </row>
        <row r="340">
          <cell r="AO340">
            <v>0</v>
          </cell>
          <cell r="AP340">
            <v>0</v>
          </cell>
        </row>
        <row r="340">
          <cell r="AR340">
            <v>1800</v>
          </cell>
        </row>
        <row r="341">
          <cell r="D341" t="str">
            <v>省道S536线高要区莲塘至活道段升级改造工程</v>
          </cell>
          <cell r="E341" t="str">
            <v>省道S536线高要区莲塘至活道段</v>
          </cell>
          <cell r="F341" t="str">
            <v>新（改）建</v>
          </cell>
          <cell r="G341" t="str">
            <v>是</v>
          </cell>
          <cell r="H341" t="str">
            <v>省道</v>
          </cell>
          <cell r="I341" t="str">
            <v>四级</v>
          </cell>
          <cell r="J341" t="str">
            <v>36.677 64.650</v>
          </cell>
          <cell r="K341" t="str">
            <v>51.89 66.217</v>
          </cell>
          <cell r="L341">
            <v>16.78</v>
          </cell>
        </row>
        <row r="341">
          <cell r="P341">
            <v>16.78</v>
          </cell>
          <cell r="Q341" t="str">
            <v>中桥108m/2座，桥宽7.5/8.5/9.5m</v>
          </cell>
        </row>
        <row r="341">
          <cell r="S341">
            <v>810</v>
          </cell>
          <cell r="T341">
            <v>0.108</v>
          </cell>
          <cell r="U341">
            <v>2023</v>
          </cell>
          <cell r="V341">
            <v>2025</v>
          </cell>
          <cell r="W341">
            <v>13620</v>
          </cell>
        </row>
        <row r="341">
          <cell r="Z341">
            <v>7619</v>
          </cell>
          <cell r="AA341" t="str">
            <v>粤交规〔2024〕84 号</v>
          </cell>
          <cell r="AB341">
            <v>0.559397944199706</v>
          </cell>
          <cell r="AC341">
            <v>0</v>
          </cell>
        </row>
        <row r="341">
          <cell r="AO341">
            <v>0</v>
          </cell>
          <cell r="AP341">
            <v>0</v>
          </cell>
        </row>
        <row r="341">
          <cell r="AR341">
            <v>2100</v>
          </cell>
        </row>
        <row r="342">
          <cell r="D342" t="str">
            <v>省道S118线高要区河台镇河海至多宝段路面改造工程</v>
          </cell>
        </row>
        <row r="342">
          <cell r="F342" t="str">
            <v>路面改造</v>
          </cell>
          <cell r="G342" t="str">
            <v>/</v>
          </cell>
          <cell r="H342" t="str">
            <v>省道</v>
          </cell>
          <cell r="I342" t="str">
            <v>二级</v>
          </cell>
          <cell r="J342" t="str">
            <v>K220+223</v>
          </cell>
          <cell r="K342" t="str">
            <v>K225+738</v>
          </cell>
          <cell r="L342">
            <v>5.515</v>
          </cell>
        </row>
        <row r="342">
          <cell r="O342">
            <v>5.515</v>
          </cell>
        </row>
        <row r="342">
          <cell r="U342">
            <v>2024</v>
          </cell>
          <cell r="V342">
            <v>2024</v>
          </cell>
          <cell r="W342">
            <v>1837.08</v>
          </cell>
        </row>
        <row r="342">
          <cell r="Z342">
            <v>1103</v>
          </cell>
          <cell r="AA342" t="str">
            <v>粤交规〔2024〕84 号</v>
          </cell>
          <cell r="AB342">
            <v>0.600409345265312</v>
          </cell>
          <cell r="AC342">
            <v>0</v>
          </cell>
        </row>
        <row r="342">
          <cell r="AO342">
            <v>0</v>
          </cell>
          <cell r="AP342">
            <v>0</v>
          </cell>
        </row>
        <row r="342">
          <cell r="AR342">
            <v>1103</v>
          </cell>
        </row>
        <row r="343">
          <cell r="D343" t="str">
            <v>省道S260线广宁北市至江屯桥头段升级改造工程</v>
          </cell>
          <cell r="E343" t="str">
            <v>省道S260线广宁北市至江屯桥头段</v>
          </cell>
          <cell r="F343" t="str">
            <v>新（改）建</v>
          </cell>
          <cell r="G343" t="str">
            <v>是</v>
          </cell>
          <cell r="H343" t="str">
            <v>省道</v>
          </cell>
          <cell r="I343" t="str">
            <v>四级</v>
          </cell>
          <cell r="J343">
            <v>37.417</v>
          </cell>
          <cell r="K343">
            <v>53.581</v>
          </cell>
          <cell r="L343">
            <v>16.164</v>
          </cell>
        </row>
        <row r="343">
          <cell r="O343">
            <v>16.164</v>
          </cell>
        </row>
        <row r="343">
          <cell r="U343">
            <v>2023</v>
          </cell>
          <cell r="V343">
            <v>2025</v>
          </cell>
          <cell r="W343">
            <v>18428</v>
          </cell>
        </row>
        <row r="343">
          <cell r="Z343">
            <v>8082</v>
          </cell>
          <cell r="AA343" t="str">
            <v>粤交规〔2024〕84 号</v>
          </cell>
          <cell r="AB343">
            <v>0.438571738658563</v>
          </cell>
          <cell r="AC343">
            <v>0</v>
          </cell>
        </row>
        <row r="343">
          <cell r="AO343">
            <v>0</v>
          </cell>
          <cell r="AP343">
            <v>0</v>
          </cell>
        </row>
        <row r="343">
          <cell r="AR343">
            <v>2200</v>
          </cell>
        </row>
        <row r="344">
          <cell r="D344" t="str">
            <v>省道S260线广宁三县顶至葵洞段升级改造工程</v>
          </cell>
        </row>
        <row r="344">
          <cell r="F344" t="str">
            <v>新（改）建</v>
          </cell>
          <cell r="G344" t="str">
            <v>是</v>
          </cell>
          <cell r="H344" t="str">
            <v>省道</v>
          </cell>
          <cell r="I344" t="str">
            <v>四级</v>
          </cell>
          <cell r="J344">
            <v>8.88</v>
          </cell>
          <cell r="K344">
            <v>21.032</v>
          </cell>
          <cell r="L344">
            <v>12.152</v>
          </cell>
        </row>
        <row r="344">
          <cell r="P344">
            <v>12.152</v>
          </cell>
          <cell r="Q344" t="str">
            <v>新建中桥45m/1座，路基宽度7.5-8.5m</v>
          </cell>
        </row>
        <row r="344">
          <cell r="S344">
            <v>337.5</v>
          </cell>
          <cell r="T344">
            <v>0.045</v>
          </cell>
          <cell r="U344">
            <v>2023</v>
          </cell>
          <cell r="V344">
            <v>2025</v>
          </cell>
          <cell r="W344">
            <v>10652</v>
          </cell>
        </row>
        <row r="344">
          <cell r="Z344">
            <v>5502</v>
          </cell>
          <cell r="AA344" t="str">
            <v>粤交规〔2024〕84 号</v>
          </cell>
          <cell r="AB344">
            <v>0.516522718738265</v>
          </cell>
          <cell r="AC344">
            <v>0</v>
          </cell>
        </row>
        <row r="344">
          <cell r="AO344">
            <v>0</v>
          </cell>
          <cell r="AP344">
            <v>0</v>
          </cell>
        </row>
        <row r="344">
          <cell r="AR344">
            <v>1500</v>
          </cell>
        </row>
        <row r="345">
          <cell r="D345" t="str">
            <v>省道S350线广宁东乡至下浅段升级改造工程</v>
          </cell>
        </row>
        <row r="345">
          <cell r="F345" t="str">
            <v>新（改）建</v>
          </cell>
          <cell r="G345" t="str">
            <v>是</v>
          </cell>
          <cell r="H345" t="str">
            <v>省道</v>
          </cell>
          <cell r="I345" t="str">
            <v>四级</v>
          </cell>
          <cell r="J345">
            <v>20.945</v>
          </cell>
          <cell r="K345">
            <v>24.626</v>
          </cell>
          <cell r="L345">
            <v>3.681</v>
          </cell>
        </row>
        <row r="345">
          <cell r="O345">
            <v>3.681</v>
          </cell>
        </row>
        <row r="345">
          <cell r="Q345" t="str">
            <v>大桥250.5米/1座，宽12.5米。左侧新建，右侧加固利用旧桥。</v>
          </cell>
          <cell r="R345">
            <v>3131.25</v>
          </cell>
        </row>
        <row r="345">
          <cell r="T345">
            <v>0.2505</v>
          </cell>
          <cell r="U345">
            <v>2024</v>
          </cell>
          <cell r="V345">
            <v>2025</v>
          </cell>
          <cell r="W345">
            <v>4814</v>
          </cell>
        </row>
        <row r="345">
          <cell r="Z345">
            <v>2342</v>
          </cell>
          <cell r="AA345" t="str">
            <v>粤交规〔2024〕84 号</v>
          </cell>
          <cell r="AB345">
            <v>0.486497714997923</v>
          </cell>
          <cell r="AC345">
            <v>0</v>
          </cell>
        </row>
        <row r="345">
          <cell r="AO345">
            <v>0</v>
          </cell>
          <cell r="AP345">
            <v>0</v>
          </cell>
        </row>
        <row r="345">
          <cell r="AR345">
            <v>800</v>
          </cell>
        </row>
        <row r="346">
          <cell r="D346" t="str">
            <v>省道S383线广宁县分段段至怀集交界段升级改造工程</v>
          </cell>
          <cell r="E346" t="str">
            <v>省道S383线广宁县分段段至怀集交界段</v>
          </cell>
          <cell r="F346" t="str">
            <v>新（改）建</v>
          </cell>
          <cell r="G346" t="str">
            <v>是</v>
          </cell>
          <cell r="H346" t="str">
            <v>省道</v>
          </cell>
          <cell r="I346" t="str">
            <v>四级</v>
          </cell>
          <cell r="J346">
            <v>258.412</v>
          </cell>
          <cell r="K346">
            <v>291.17</v>
          </cell>
          <cell r="L346">
            <v>32.758</v>
          </cell>
        </row>
        <row r="346">
          <cell r="P346">
            <v>32.758</v>
          </cell>
          <cell r="Q346" t="str">
            <v>小益桥全长32m，桥宽9m；松坪桥全长38m，桥宽9m；新塘桥全长53.5m，桥宽8.5m；不计直接利用</v>
          </cell>
        </row>
        <row r="346">
          <cell r="S346">
            <v>1084.75</v>
          </cell>
          <cell r="T346">
            <v>0.1235</v>
          </cell>
          <cell r="U346">
            <v>2024</v>
          </cell>
          <cell r="V346">
            <v>2025</v>
          </cell>
          <cell r="W346">
            <v>28807.57</v>
          </cell>
        </row>
        <row r="346">
          <cell r="Z346">
            <v>14859</v>
          </cell>
          <cell r="AA346" t="str">
            <v>粤交规〔2024〕84 号</v>
          </cell>
          <cell r="AB346">
            <v>0.51580192289735</v>
          </cell>
          <cell r="AC346">
            <v>0</v>
          </cell>
        </row>
        <row r="346">
          <cell r="AO346">
            <v>0</v>
          </cell>
          <cell r="AP346">
            <v>0</v>
          </cell>
        </row>
        <row r="346">
          <cell r="AR346">
            <v>4000</v>
          </cell>
        </row>
        <row r="347">
          <cell r="D347" t="str">
            <v>省道S527线广宁县分段至螺岗段升级改造工程</v>
          </cell>
          <cell r="E347" t="str">
            <v>省道S527线广宁县分段至螺岗段</v>
          </cell>
          <cell r="F347" t="str">
            <v>新（改）建</v>
          </cell>
          <cell r="G347" t="str">
            <v>是</v>
          </cell>
          <cell r="H347" t="str">
            <v>省道</v>
          </cell>
          <cell r="I347" t="str">
            <v>四级</v>
          </cell>
          <cell r="J347">
            <v>46.14</v>
          </cell>
          <cell r="K347">
            <v>85.345</v>
          </cell>
          <cell r="L347">
            <v>39.205</v>
          </cell>
        </row>
        <row r="347">
          <cell r="P347">
            <v>39.205</v>
          </cell>
          <cell r="Q347" t="str">
            <v>大桥149米/1座，原桥利用；中桥112m/4 座，宽8.5米</v>
          </cell>
        </row>
        <row r="347">
          <cell r="S347">
            <v>952</v>
          </cell>
          <cell r="T347">
            <v>0.112</v>
          </cell>
          <cell r="U347">
            <v>2024</v>
          </cell>
          <cell r="V347">
            <v>2025</v>
          </cell>
          <cell r="W347">
            <v>34539.22</v>
          </cell>
        </row>
        <row r="347">
          <cell r="Z347">
            <v>17744</v>
          </cell>
          <cell r="AA347" t="str">
            <v>粤交规〔2024〕84 号</v>
          </cell>
          <cell r="AB347">
            <v>0.513734820878989</v>
          </cell>
          <cell r="AC347">
            <v>0</v>
          </cell>
        </row>
        <row r="347">
          <cell r="AO347">
            <v>0</v>
          </cell>
          <cell r="AP347">
            <v>0</v>
          </cell>
        </row>
        <row r="347">
          <cell r="AR347">
            <v>5000</v>
          </cell>
        </row>
        <row r="348">
          <cell r="D348" t="str">
            <v>省道S260线广宁江屯石坳至大迳桥头段升级改造工程</v>
          </cell>
          <cell r="E348" t="str">
            <v>省道S260线广宁县江屯镇石坳至四会威整段</v>
          </cell>
          <cell r="F348" t="str">
            <v>升级改造</v>
          </cell>
          <cell r="G348" t="str">
            <v>是</v>
          </cell>
          <cell r="H348" t="str">
            <v>省道</v>
          </cell>
          <cell r="I348" t="str">
            <v>四级</v>
          </cell>
          <cell r="J348">
            <v>61.207</v>
          </cell>
          <cell r="K348">
            <v>67.68</v>
          </cell>
          <cell r="L348">
            <v>6.473</v>
          </cell>
        </row>
        <row r="348">
          <cell r="O348">
            <v>6.473</v>
          </cell>
        </row>
        <row r="348">
          <cell r="U348">
            <v>2023</v>
          </cell>
          <cell r="V348">
            <v>2025</v>
          </cell>
          <cell r="W348">
            <v>7158</v>
          </cell>
        </row>
        <row r="348">
          <cell r="Z348">
            <v>3237</v>
          </cell>
          <cell r="AA348" t="str">
            <v>粤交规〔2024〕84 号</v>
          </cell>
          <cell r="AB348">
            <v>0.45222129086337</v>
          </cell>
          <cell r="AC348">
            <v>0</v>
          </cell>
        </row>
        <row r="348">
          <cell r="AO348">
            <v>0</v>
          </cell>
          <cell r="AP348">
            <v>0</v>
          </cell>
        </row>
        <row r="348">
          <cell r="AR348">
            <v>1000</v>
          </cell>
        </row>
        <row r="349">
          <cell r="D349" t="str">
            <v>省道S260线广宁葵洞至北市段升级改造工程</v>
          </cell>
        </row>
        <row r="349">
          <cell r="F349" t="str">
            <v>升级改造</v>
          </cell>
          <cell r="G349" t="str">
            <v>是</v>
          </cell>
          <cell r="H349" t="str">
            <v>省道</v>
          </cell>
          <cell r="I349" t="str">
            <v>四级</v>
          </cell>
          <cell r="J349">
            <v>21.032</v>
          </cell>
          <cell r="K349">
            <v>36.653</v>
          </cell>
          <cell r="L349">
            <v>15.621</v>
          </cell>
        </row>
        <row r="349">
          <cell r="P349">
            <v>15.621</v>
          </cell>
          <cell r="Q349" t="str">
            <v>中桥75m/2座，其中完全利用1座，新建1座桥长25m，桥宽8.5m。</v>
          </cell>
        </row>
        <row r="349">
          <cell r="S349">
            <v>212.5</v>
          </cell>
          <cell r="T349">
            <v>0.025</v>
          </cell>
          <cell r="U349">
            <v>2023</v>
          </cell>
          <cell r="V349">
            <v>2025</v>
          </cell>
          <cell r="W349">
            <v>13726</v>
          </cell>
        </row>
        <row r="349">
          <cell r="Z349">
            <v>7052</v>
          </cell>
          <cell r="AA349" t="str">
            <v>粤交规〔2024〕84 号</v>
          </cell>
          <cell r="AB349">
            <v>0.513769488561853</v>
          </cell>
          <cell r="AC349">
            <v>0</v>
          </cell>
        </row>
        <row r="349">
          <cell r="AO349">
            <v>0</v>
          </cell>
          <cell r="AP349">
            <v>0</v>
          </cell>
        </row>
        <row r="349">
          <cell r="AR349">
            <v>2000</v>
          </cell>
        </row>
        <row r="350">
          <cell r="D350" t="str">
            <v>省道S383线广宁县坑口至古水段升级改造工程</v>
          </cell>
          <cell r="E350" t="str">
            <v>省道S383线广宁县坑口至古水段</v>
          </cell>
          <cell r="F350" t="str">
            <v>升级改造</v>
          </cell>
          <cell r="G350" t="str">
            <v>是</v>
          </cell>
          <cell r="H350" t="str">
            <v>省道</v>
          </cell>
          <cell r="I350" t="str">
            <v>四级</v>
          </cell>
          <cell r="J350">
            <v>225.964</v>
          </cell>
          <cell r="K350">
            <v>257.993</v>
          </cell>
          <cell r="L350">
            <v>32.029</v>
          </cell>
        </row>
        <row r="350">
          <cell r="P350">
            <v>32.029</v>
          </cell>
          <cell r="Q350" t="str">
            <v>大桥198.28m/1座，桥宽8.52m；中桥长85m/1座、桥宽6.5m，桥长30m/2座、宽8.5m（原桥利用1座不计）</v>
          </cell>
          <cell r="R350">
            <v>1689.3456</v>
          </cell>
          <cell r="S350">
            <v>1062.5</v>
          </cell>
          <cell r="T350">
            <v>0.34328</v>
          </cell>
          <cell r="U350">
            <v>2024</v>
          </cell>
          <cell r="V350">
            <v>2025</v>
          </cell>
          <cell r="W350">
            <v>28087.6</v>
          </cell>
        </row>
        <row r="350">
          <cell r="Z350">
            <v>14766</v>
          </cell>
          <cell r="AA350" t="str">
            <v>粤交规〔2024〕84 号</v>
          </cell>
          <cell r="AB350">
            <v>0.525712414018998</v>
          </cell>
          <cell r="AC350">
            <v>0</v>
          </cell>
        </row>
        <row r="350">
          <cell r="AO350">
            <v>0</v>
          </cell>
          <cell r="AP350">
            <v>0</v>
          </cell>
        </row>
        <row r="350">
          <cell r="AR350">
            <v>4000</v>
          </cell>
        </row>
        <row r="351">
          <cell r="D351" t="str">
            <v>省道S264线四会市广宁交界至扶罗口段升级改造工程</v>
          </cell>
          <cell r="E351" t="str">
            <v>省道S264线四会市广宁交界至扶罗口段</v>
          </cell>
          <cell r="F351" t="str">
            <v>升级改造</v>
          </cell>
          <cell r="G351" t="str">
            <v>是</v>
          </cell>
          <cell r="H351" t="str">
            <v>省道</v>
          </cell>
          <cell r="I351" t="str">
            <v>四级</v>
          </cell>
          <cell r="J351" t="str">
            <v>42.967
67.981</v>
          </cell>
          <cell r="K351" t="str">
            <v>54.695
75.82</v>
          </cell>
          <cell r="L351">
            <v>19.567</v>
          </cell>
        </row>
        <row r="351">
          <cell r="P351">
            <v>19.567</v>
          </cell>
        </row>
        <row r="351">
          <cell r="U351">
            <v>2024</v>
          </cell>
          <cell r="V351">
            <v>2025</v>
          </cell>
          <cell r="W351">
            <v>17130.97</v>
          </cell>
        </row>
        <row r="351">
          <cell r="Z351">
            <v>8805</v>
          </cell>
          <cell r="AA351" t="str">
            <v>粤交规〔2024〕84 号</v>
          </cell>
          <cell r="AB351">
            <v>0.513981403271385</v>
          </cell>
          <cell r="AC351">
            <v>0</v>
          </cell>
        </row>
        <row r="351">
          <cell r="AO351">
            <v>0</v>
          </cell>
          <cell r="AP351">
            <v>0</v>
          </cell>
        </row>
        <row r="351">
          <cell r="AR351">
            <v>2500</v>
          </cell>
        </row>
        <row r="352">
          <cell r="D352" t="str">
            <v>省道S263线广宁石涧至黄田段路面改造工程</v>
          </cell>
        </row>
        <row r="352">
          <cell r="F352" t="str">
            <v>路面改造</v>
          </cell>
          <cell r="G352" t="str">
            <v>/</v>
          </cell>
          <cell r="H352" t="str">
            <v>省道</v>
          </cell>
          <cell r="I352" t="str">
            <v>二级</v>
          </cell>
          <cell r="J352" t="str">
            <v>K19+200</v>
          </cell>
          <cell r="K352" t="str">
            <v>K29+500</v>
          </cell>
          <cell r="L352">
            <v>10.3</v>
          </cell>
        </row>
        <row r="352">
          <cell r="O352">
            <v>10.3</v>
          </cell>
        </row>
        <row r="352">
          <cell r="U352">
            <v>2024</v>
          </cell>
          <cell r="V352">
            <v>2024</v>
          </cell>
          <cell r="W352">
            <v>2575.28</v>
          </cell>
        </row>
        <row r="352">
          <cell r="Z352">
            <v>2266</v>
          </cell>
          <cell r="AA352" t="str">
            <v>粤交规〔2024〕84 号</v>
          </cell>
          <cell r="AB352">
            <v>0.879904321083533</v>
          </cell>
          <cell r="AC352">
            <v>0</v>
          </cell>
        </row>
        <row r="352">
          <cell r="AO352">
            <v>0</v>
          </cell>
          <cell r="AP352">
            <v>0</v>
          </cell>
        </row>
        <row r="352">
          <cell r="AR352">
            <v>2266</v>
          </cell>
        </row>
        <row r="353">
          <cell r="D353" t="str">
            <v>省道S262线怀集县广西坳至洽水段升级改造工程</v>
          </cell>
        </row>
        <row r="353">
          <cell r="F353" t="str">
            <v>新（改）建</v>
          </cell>
          <cell r="G353" t="str">
            <v>是</v>
          </cell>
          <cell r="H353" t="str">
            <v>省道</v>
          </cell>
          <cell r="I353" t="str">
            <v>四级</v>
          </cell>
          <cell r="J353">
            <v>36.432</v>
          </cell>
          <cell r="K353">
            <v>80.888</v>
          </cell>
          <cell r="L353">
            <v>44.456</v>
          </cell>
        </row>
        <row r="353">
          <cell r="P353">
            <v>44.456</v>
          </cell>
        </row>
        <row r="353">
          <cell r="U353">
            <v>2023</v>
          </cell>
          <cell r="V353">
            <v>2025</v>
          </cell>
          <cell r="W353">
            <v>39014.8</v>
          </cell>
        </row>
        <row r="353">
          <cell r="Z353">
            <v>20005</v>
          </cell>
          <cell r="AA353" t="str">
            <v>粤交规〔2024〕84 号</v>
          </cell>
          <cell r="AB353">
            <v>0.512754134328511</v>
          </cell>
          <cell r="AC353">
            <v>0</v>
          </cell>
        </row>
        <row r="353">
          <cell r="AO353">
            <v>0</v>
          </cell>
          <cell r="AP353">
            <v>0</v>
          </cell>
        </row>
        <row r="353">
          <cell r="AR353">
            <v>5500</v>
          </cell>
        </row>
        <row r="354">
          <cell r="D354" t="str">
            <v>省道S261线冷坑上爱村至三坑水库段改建工程</v>
          </cell>
          <cell r="E354" t="str">
            <v>省道S261线冷坑上爱村至三坑水库段</v>
          </cell>
          <cell r="F354" t="str">
            <v>新（改）建</v>
          </cell>
          <cell r="G354" t="str">
            <v>是</v>
          </cell>
          <cell r="H354" t="str">
            <v>省道</v>
          </cell>
          <cell r="I354" t="str">
            <v>四级</v>
          </cell>
          <cell r="J354">
            <v>155.107</v>
          </cell>
          <cell r="K354">
            <v>162.207</v>
          </cell>
          <cell r="L354">
            <v>7.1</v>
          </cell>
        </row>
        <row r="354">
          <cell r="P354">
            <v>7.1</v>
          </cell>
          <cell r="Q354" t="str">
            <v>中桥40米/1座，宽10m</v>
          </cell>
        </row>
        <row r="354">
          <cell r="S354">
            <v>400</v>
          </cell>
          <cell r="T354">
            <v>0.04</v>
          </cell>
          <cell r="U354">
            <v>2023</v>
          </cell>
          <cell r="V354">
            <v>2025</v>
          </cell>
          <cell r="W354">
            <v>4852.82</v>
          </cell>
        </row>
        <row r="354">
          <cell r="Z354">
            <v>3241</v>
          </cell>
          <cell r="AA354" t="str">
            <v>粤交规〔2024〕84 号</v>
          </cell>
          <cell r="AB354">
            <v>0.667859100481782</v>
          </cell>
          <cell r="AC354">
            <v>0</v>
          </cell>
        </row>
        <row r="354">
          <cell r="AO354">
            <v>0</v>
          </cell>
          <cell r="AP354">
            <v>0</v>
          </cell>
        </row>
        <row r="354">
          <cell r="AR354">
            <v>1000</v>
          </cell>
        </row>
        <row r="355">
          <cell r="D355" t="str">
            <v>省道S266线洽水丽洞至中洲墟镇段升级改造工程</v>
          </cell>
        </row>
        <row r="355">
          <cell r="F355" t="str">
            <v>新（改）建</v>
          </cell>
          <cell r="G355" t="str">
            <v>是</v>
          </cell>
          <cell r="H355" t="str">
            <v>省道</v>
          </cell>
          <cell r="I355" t="str">
            <v>四级</v>
          </cell>
          <cell r="J355">
            <v>0</v>
          </cell>
          <cell r="K355">
            <v>27.531</v>
          </cell>
          <cell r="L355">
            <v>27.531</v>
          </cell>
        </row>
        <row r="355">
          <cell r="P355">
            <v>27.531</v>
          </cell>
        </row>
        <row r="355">
          <cell r="U355">
            <v>2024</v>
          </cell>
          <cell r="V355">
            <v>2025</v>
          </cell>
          <cell r="W355">
            <v>23644.37</v>
          </cell>
        </row>
        <row r="355">
          <cell r="Z355">
            <v>12389</v>
          </cell>
          <cell r="AA355" t="str">
            <v>粤交规〔2024〕84 号</v>
          </cell>
          <cell r="AB355">
            <v>0.523972514387146</v>
          </cell>
          <cell r="AC355">
            <v>0</v>
          </cell>
        </row>
        <row r="355">
          <cell r="AO355">
            <v>0</v>
          </cell>
          <cell r="AP355">
            <v>0</v>
          </cell>
        </row>
        <row r="355">
          <cell r="AR355">
            <v>3500</v>
          </cell>
        </row>
        <row r="356">
          <cell r="D356" t="str">
            <v>省道S527线连麦至广宁界段升级改造工程</v>
          </cell>
        </row>
        <row r="356">
          <cell r="F356" t="str">
            <v>新（改）建</v>
          </cell>
          <cell r="G356" t="str">
            <v>是</v>
          </cell>
          <cell r="H356" t="str">
            <v>省道</v>
          </cell>
          <cell r="I356" t="str">
            <v>四级</v>
          </cell>
          <cell r="J356" t="str">
            <v>0
36.842</v>
          </cell>
          <cell r="K356" t="str">
            <v>14.737
46.16</v>
          </cell>
          <cell r="L356">
            <v>24.055</v>
          </cell>
        </row>
        <row r="356">
          <cell r="P356">
            <v>24.055</v>
          </cell>
        </row>
        <row r="356">
          <cell r="U356">
            <v>2024</v>
          </cell>
          <cell r="V356">
            <v>2025</v>
          </cell>
          <cell r="W356">
            <v>19887</v>
          </cell>
        </row>
        <row r="356">
          <cell r="Z356">
            <v>10825</v>
          </cell>
          <cell r="AA356" t="str">
            <v>粤交规〔2024〕84 号</v>
          </cell>
          <cell r="AB356">
            <v>0.544325438728818</v>
          </cell>
          <cell r="AC356">
            <v>0</v>
          </cell>
        </row>
        <row r="356">
          <cell r="AO356">
            <v>0</v>
          </cell>
          <cell r="AP356">
            <v>0</v>
          </cell>
        </row>
        <row r="356">
          <cell r="AR356">
            <v>3000</v>
          </cell>
        </row>
        <row r="357">
          <cell r="D357" t="str">
            <v>省道S383线桥头至封开界段升级改造工程</v>
          </cell>
        </row>
        <row r="357">
          <cell r="F357" t="str">
            <v>新（改）建</v>
          </cell>
          <cell r="G357" t="str">
            <v>是</v>
          </cell>
          <cell r="H357" t="str">
            <v>省道</v>
          </cell>
          <cell r="I357" t="str">
            <v>四级</v>
          </cell>
          <cell r="J357">
            <v>328.989</v>
          </cell>
          <cell r="K357">
            <v>338.25</v>
          </cell>
          <cell r="L357">
            <v>9.261</v>
          </cell>
        </row>
        <row r="357">
          <cell r="P357">
            <v>9.261</v>
          </cell>
        </row>
        <row r="357">
          <cell r="U357">
            <v>2024</v>
          </cell>
          <cell r="V357">
            <v>2025</v>
          </cell>
          <cell r="W357">
            <v>8470.76</v>
          </cell>
        </row>
        <row r="357">
          <cell r="Z357">
            <v>4167</v>
          </cell>
          <cell r="AA357" t="str">
            <v>粤交规〔2024〕84 号</v>
          </cell>
          <cell r="AB357">
            <v>0.491927524802969</v>
          </cell>
          <cell r="AC357">
            <v>0</v>
          </cell>
        </row>
        <row r="357">
          <cell r="AO357">
            <v>0</v>
          </cell>
          <cell r="AP357">
            <v>0</v>
          </cell>
        </row>
        <row r="357">
          <cell r="AR357">
            <v>1000</v>
          </cell>
        </row>
        <row r="358">
          <cell r="D358" t="str">
            <v>省道S260线四会市大迳桥头至威整段升级改造工程</v>
          </cell>
        </row>
        <row r="358">
          <cell r="F358" t="str">
            <v>升级改造</v>
          </cell>
          <cell r="G358" t="str">
            <v>是</v>
          </cell>
          <cell r="H358" t="str">
            <v>省道</v>
          </cell>
          <cell r="I358" t="str">
            <v>四级</v>
          </cell>
          <cell r="J358">
            <v>67.624</v>
          </cell>
          <cell r="K358">
            <v>72.94369</v>
          </cell>
          <cell r="L358">
            <v>5.32</v>
          </cell>
        </row>
        <row r="358">
          <cell r="O358">
            <v>5.32</v>
          </cell>
        </row>
        <row r="358">
          <cell r="Q358" t="str">
            <v>中桥45/1座，宽9.5m。</v>
          </cell>
        </row>
        <row r="358">
          <cell r="S358">
            <v>427.5</v>
          </cell>
          <cell r="T358">
            <v>0.045</v>
          </cell>
          <cell r="U358">
            <v>2024</v>
          </cell>
          <cell r="V358">
            <v>2024</v>
          </cell>
          <cell r="W358">
            <v>8420.71</v>
          </cell>
        </row>
        <row r="358">
          <cell r="Z358">
            <v>2435</v>
          </cell>
          <cell r="AA358" t="str">
            <v>粤交规〔2024〕84 号</v>
          </cell>
          <cell r="AB358">
            <v>0.289168015523632</v>
          </cell>
          <cell r="AC358">
            <v>0</v>
          </cell>
        </row>
        <row r="358">
          <cell r="AO358">
            <v>0</v>
          </cell>
          <cell r="AP358">
            <v>0</v>
          </cell>
        </row>
        <row r="358">
          <cell r="AR358">
            <v>700</v>
          </cell>
        </row>
        <row r="359">
          <cell r="D359" t="str">
            <v>省道S118线四会石狗圩至坑尾村段改建工程</v>
          </cell>
        </row>
        <row r="359">
          <cell r="F359" t="str">
            <v>新（改）建</v>
          </cell>
          <cell r="G359" t="str">
            <v>是</v>
          </cell>
          <cell r="H359" t="str">
            <v>省道</v>
          </cell>
          <cell r="I359" t="str">
            <v>四级</v>
          </cell>
          <cell r="J359" t="str">
            <v>K177+330</v>
          </cell>
          <cell r="K359" t="str">
            <v>K195+166.528</v>
          </cell>
          <cell r="L359">
            <v>17.837</v>
          </cell>
        </row>
        <row r="359">
          <cell r="P359">
            <v>17.837</v>
          </cell>
        </row>
        <row r="359">
          <cell r="U359">
            <v>2023</v>
          </cell>
          <cell r="V359">
            <v>2024</v>
          </cell>
          <cell r="W359">
            <v>14601.57</v>
          </cell>
        </row>
        <row r="359">
          <cell r="Z359">
            <v>8027</v>
          </cell>
          <cell r="AA359" t="str">
            <v>粤交规〔2024〕84 号</v>
          </cell>
          <cell r="AB359">
            <v>0.549735405165335</v>
          </cell>
          <cell r="AC359">
            <v>0</v>
          </cell>
        </row>
        <row r="359">
          <cell r="AO359">
            <v>0</v>
          </cell>
          <cell r="AP359">
            <v>0</v>
          </cell>
        </row>
        <row r="359">
          <cell r="AR359">
            <v>2200</v>
          </cell>
        </row>
        <row r="360">
          <cell r="D360" t="str">
            <v>省道S264线四会市寺岗村至大坝段改建工程</v>
          </cell>
        </row>
        <row r="360">
          <cell r="F360" t="str">
            <v>新（改）建</v>
          </cell>
          <cell r="G360" t="str">
            <v>是</v>
          </cell>
          <cell r="H360" t="str">
            <v>省道</v>
          </cell>
          <cell r="I360" t="str">
            <v>二级、三级、四级（19.033km）</v>
          </cell>
          <cell r="J360" t="str">
            <v>K15+600</v>
          </cell>
          <cell r="K360" t="str">
            <v>K38+600</v>
          </cell>
          <cell r="L360">
            <v>23</v>
          </cell>
        </row>
        <row r="360">
          <cell r="P360">
            <v>23</v>
          </cell>
          <cell r="Q360" t="str">
            <v>中桥217.44m/4座：1座长45m，宽8.5m；1座长66.4m，宽8.5m；2座53.02m，宽8.5-9.5m</v>
          </cell>
        </row>
        <row r="360">
          <cell r="S360">
            <v>1848.24</v>
          </cell>
          <cell r="T360">
            <v>0.21744</v>
          </cell>
          <cell r="U360">
            <v>2023</v>
          </cell>
          <cell r="V360">
            <v>2024</v>
          </cell>
          <cell r="W360">
            <v>18600.83</v>
          </cell>
        </row>
        <row r="360">
          <cell r="Z360">
            <v>10518</v>
          </cell>
          <cell r="AA360" t="str">
            <v>粤交规〔2024〕84 号</v>
          </cell>
          <cell r="AB360">
            <v>0.56545863813604</v>
          </cell>
          <cell r="AC360">
            <v>0</v>
          </cell>
        </row>
        <row r="360">
          <cell r="AO360">
            <v>0</v>
          </cell>
          <cell r="AP360">
            <v>0</v>
          </cell>
        </row>
        <row r="360">
          <cell r="AR360">
            <v>3000</v>
          </cell>
        </row>
        <row r="361">
          <cell r="D361" t="str">
            <v>省道S266线封开欧村至谷圩段路面改造工程</v>
          </cell>
        </row>
        <row r="361">
          <cell r="F361" t="str">
            <v>路面
改造</v>
          </cell>
        </row>
        <row r="361">
          <cell r="H361" t="str">
            <v>省道</v>
          </cell>
        </row>
        <row r="361">
          <cell r="L361">
            <v>12</v>
          </cell>
        </row>
        <row r="361">
          <cell r="O361">
            <v>12</v>
          </cell>
        </row>
        <row r="361">
          <cell r="U361">
            <v>2024</v>
          </cell>
          <cell r="V361">
            <v>2025</v>
          </cell>
          <cell r="W361">
            <v>2617</v>
          </cell>
        </row>
        <row r="361">
          <cell r="Z361">
            <v>2355.3</v>
          </cell>
        </row>
        <row r="361">
          <cell r="AB361">
            <v>0.9</v>
          </cell>
          <cell r="AC361">
            <v>0</v>
          </cell>
        </row>
        <row r="361">
          <cell r="AO361">
            <v>0</v>
          </cell>
          <cell r="AP361">
            <v>0</v>
          </cell>
        </row>
        <row r="361">
          <cell r="AR361">
            <v>2355</v>
          </cell>
        </row>
        <row r="362">
          <cell r="D362" t="str">
            <v>国道G321线德庆县城一级过境公路改线工程</v>
          </cell>
        </row>
        <row r="362">
          <cell r="F362" t="str">
            <v>新（改）建</v>
          </cell>
        </row>
        <row r="362">
          <cell r="H362" t="str">
            <v>国道</v>
          </cell>
        </row>
        <row r="362">
          <cell r="L362">
            <v>11.544</v>
          </cell>
          <cell r="M362">
            <v>11.544</v>
          </cell>
        </row>
        <row r="362">
          <cell r="U362">
            <v>2024</v>
          </cell>
          <cell r="V362">
            <v>2026</v>
          </cell>
          <cell r="W362">
            <v>109999</v>
          </cell>
          <cell r="X362">
            <v>30216</v>
          </cell>
        </row>
        <row r="362">
          <cell r="AC362">
            <v>20000</v>
          </cell>
        </row>
        <row r="362">
          <cell r="AO362">
            <v>10000</v>
          </cell>
          <cell r="AP362">
            <v>10000</v>
          </cell>
        </row>
        <row r="362">
          <cell r="AR362">
            <v>0</v>
          </cell>
        </row>
        <row r="363">
          <cell r="D363" t="str">
            <v>国道G228线中山三乡麻斗至神湾段路面改造工程</v>
          </cell>
        </row>
        <row r="363">
          <cell r="F363" t="str">
            <v>路面改造</v>
          </cell>
          <cell r="G363" t="str">
            <v>/</v>
          </cell>
          <cell r="H363" t="str">
            <v>国道</v>
          </cell>
        </row>
        <row r="363">
          <cell r="Z363">
            <v>1158</v>
          </cell>
        </row>
        <row r="363">
          <cell r="AB363" t="e">
            <v>#DIV/0!</v>
          </cell>
          <cell r="AC363">
            <v>0</v>
          </cell>
        </row>
        <row r="363">
          <cell r="AO363">
            <v>0</v>
          </cell>
          <cell r="AP363">
            <v>0</v>
          </cell>
        </row>
        <row r="363">
          <cell r="AR363">
            <v>1158</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row r="4">
          <cell r="E4" t="str">
            <v>项目名称</v>
          </cell>
          <cell r="F4" t="str">
            <v>建设           性质</v>
          </cell>
          <cell r="G4" t="str">
            <v>行政等级</v>
          </cell>
          <cell r="H4" t="str">
            <v>起点桩号</v>
          </cell>
          <cell r="I4" t="str">
            <v>终点桩号</v>
          </cell>
          <cell r="J4" t="str">
            <v>现状技术等级</v>
          </cell>
          <cell r="K4" t="str">
            <v>建设规模（公里）</v>
          </cell>
        </row>
        <row r="4">
          <cell r="P4" t="str">
            <v>新改建项目桥隧长度、宽度（按大、中桥隧分类统计）</v>
          </cell>
          <cell r="Q4" t="str">
            <v>桥隧规模（平方米）</v>
          </cell>
        </row>
        <row r="4">
          <cell r="S4" t="str">
            <v>扣减桥隧长度（千米）</v>
          </cell>
          <cell r="T4" t="str">
            <v>开工年</v>
          </cell>
          <cell r="U4" t="str">
            <v>（计划）完工年</v>
          </cell>
          <cell r="V4" t="str">
            <v>设计批复（概算/预算）总投资</v>
          </cell>
          <cell r="W4" t="str">
            <v>自开工至今累计已完成投资</v>
          </cell>
          <cell r="X4" t="str">
            <v>预计到2025年底累计完成投资</v>
          </cell>
          <cell r="Y4" t="str">
            <v>省补助总额</v>
          </cell>
          <cell r="Z4" t="str">
            <v>已安排省补助</v>
          </cell>
          <cell r="AA4" t="str">
            <v>已安排省补助支出情况</v>
          </cell>
          <cell r="AB4" t="str">
            <v>2026年拟申请省补助
（0722审核入库数）</v>
          </cell>
          <cell r="AC4" t="str">
            <v>2026年拟申请省补助
（0724审核入库数）</v>
          </cell>
        </row>
        <row r="5">
          <cell r="K5" t="str">
            <v>合计</v>
          </cell>
          <cell r="L5" t="str">
            <v>一级              </v>
          </cell>
          <cell r="M5" t="str">
            <v>二级(四车道)</v>
          </cell>
          <cell r="N5" t="str">
            <v>二级（两车道）</v>
          </cell>
          <cell r="O5" t="str">
            <v>三级及以下</v>
          </cell>
        </row>
        <row r="5">
          <cell r="Q5" t="str">
            <v>（特）大桥、长隧</v>
          </cell>
          <cell r="R5" t="str">
            <v>中桥、中隧</v>
          </cell>
        </row>
        <row r="5">
          <cell r="Y5" t="str">
            <v>省补助总额</v>
          </cell>
          <cell r="Z5" t="str">
            <v>已安排省投资</v>
          </cell>
          <cell r="AA5" t="str">
            <v>已安排省投资</v>
          </cell>
        </row>
        <row r="6">
          <cell r="K6">
            <v>3440.560115</v>
          </cell>
          <cell r="L6">
            <v>1611.17662</v>
          </cell>
          <cell r="M6">
            <v>296.681</v>
          </cell>
          <cell r="N6">
            <v>614.25</v>
          </cell>
          <cell r="O6">
            <v>918.352495</v>
          </cell>
        </row>
        <row r="6">
          <cell r="Q6">
            <v>4625142.225</v>
          </cell>
          <cell r="R6">
            <v>696617.2756</v>
          </cell>
          <cell r="S6">
            <v>2884.583845</v>
          </cell>
        </row>
        <row r="6">
          <cell r="V6">
            <v>13012097.1102</v>
          </cell>
          <cell r="W6">
            <v>4756766.9697</v>
          </cell>
          <cell r="X6">
            <v>6044124.93634</v>
          </cell>
          <cell r="Y6">
            <v>2698593.3291</v>
          </cell>
          <cell r="Z6">
            <v>565766.13</v>
          </cell>
          <cell r="AA6">
            <v>339531.484355</v>
          </cell>
          <cell r="AB6">
            <v>906600.525303333</v>
          </cell>
          <cell r="AC6">
            <v>756330.22921</v>
          </cell>
        </row>
        <row r="7">
          <cell r="K7">
            <v>1354.125495</v>
          </cell>
          <cell r="L7">
            <v>485.334</v>
          </cell>
          <cell r="M7">
            <v>85.481</v>
          </cell>
          <cell r="N7">
            <v>267.441</v>
          </cell>
          <cell r="O7">
            <v>515.869495</v>
          </cell>
        </row>
        <row r="7">
          <cell r="Q7">
            <v>1307372.74</v>
          </cell>
          <cell r="R7">
            <v>374516.625</v>
          </cell>
          <cell r="S7">
            <v>1299.435275</v>
          </cell>
        </row>
        <row r="7">
          <cell r="V7">
            <v>4439380.4067</v>
          </cell>
          <cell r="W7">
            <v>1915891.1488</v>
          </cell>
          <cell r="X7">
            <v>2435621.18294</v>
          </cell>
          <cell r="Y7">
            <v>1086746.275</v>
          </cell>
          <cell r="Z7">
            <v>565766.13</v>
          </cell>
          <cell r="AA7">
            <v>339531.484355</v>
          </cell>
          <cell r="AB7">
            <v>305719.06175</v>
          </cell>
          <cell r="AC7">
            <v>265741.738916667</v>
          </cell>
        </row>
        <row r="8">
          <cell r="E8" t="str">
            <v>省道S244线始兴县凉口至罗坝段改建工程</v>
          </cell>
          <cell r="F8" t="str">
            <v>改建</v>
          </cell>
          <cell r="G8" t="str">
            <v>省道</v>
          </cell>
          <cell r="H8">
            <v>108.486</v>
          </cell>
          <cell r="I8">
            <v>119.78</v>
          </cell>
          <cell r="J8" t="str">
            <v>四级</v>
          </cell>
          <cell r="K8">
            <v>11.294</v>
          </cell>
        </row>
        <row r="8">
          <cell r="M8">
            <v>11.294</v>
          </cell>
        </row>
        <row r="8">
          <cell r="P8">
            <v>88.12</v>
          </cell>
        </row>
        <row r="8">
          <cell r="R8">
            <v>1056</v>
          </cell>
          <cell r="S8">
            <v>11.206</v>
          </cell>
          <cell r="T8">
            <v>2025</v>
          </cell>
          <cell r="U8">
            <v>2027</v>
          </cell>
          <cell r="V8">
            <v>13091.81</v>
          </cell>
          <cell r="W8">
            <v>1000</v>
          </cell>
          <cell r="X8">
            <v>3000</v>
          </cell>
          <cell r="Y8">
            <v>5781</v>
          </cell>
          <cell r="Z8">
            <v>3503</v>
          </cell>
          <cell r="AA8">
            <v>1404.55</v>
          </cell>
          <cell r="AB8">
            <v>569.5</v>
          </cell>
          <cell r="AC8">
            <v>341.7</v>
          </cell>
        </row>
        <row r="9">
          <cell r="E9" t="str">
            <v>省道S226线兴宁市罗浮（省界）至新陂段改建工程</v>
          </cell>
          <cell r="F9" t="str">
            <v>升级改造</v>
          </cell>
          <cell r="G9" t="str">
            <v>省道</v>
          </cell>
          <cell r="H9">
            <v>2.15</v>
          </cell>
          <cell r="I9">
            <v>63.088</v>
          </cell>
          <cell r="J9" t="str">
            <v>四级</v>
          </cell>
          <cell r="K9">
            <v>60.938</v>
          </cell>
        </row>
        <row r="9">
          <cell r="M9">
            <v>60.938</v>
          </cell>
        </row>
        <row r="9">
          <cell r="P9" t="str">
            <v>大桥：705米/10米；中桥: 1325.4米/10米</v>
          </cell>
          <cell r="Q9">
            <v>7050</v>
          </cell>
          <cell r="R9">
            <v>13254</v>
          </cell>
          <cell r="S9">
            <v>58.908</v>
          </cell>
          <cell r="T9">
            <v>2024</v>
          </cell>
          <cell r="U9">
            <v>2028</v>
          </cell>
          <cell r="V9">
            <v>155034.92</v>
          </cell>
          <cell r="W9">
            <v>17900</v>
          </cell>
          <cell r="X9">
            <v>20000</v>
          </cell>
          <cell r="Y9">
            <v>36742</v>
          </cell>
          <cell r="Z9">
            <v>12000</v>
          </cell>
          <cell r="AA9">
            <v>12000</v>
          </cell>
          <cell r="AB9">
            <v>8247.33333333333</v>
          </cell>
          <cell r="AC9">
            <v>8247.33333333333</v>
          </cell>
        </row>
        <row r="10">
          <cell r="E10" t="str">
            <v>省道S242线梅县区梅南圩镇至北洞段红色旅游公路改建工程</v>
          </cell>
          <cell r="F10" t="str">
            <v>升级改造</v>
          </cell>
          <cell r="G10" t="str">
            <v>省道</v>
          </cell>
          <cell r="H10">
            <v>50.561</v>
          </cell>
          <cell r="I10">
            <v>72.298</v>
          </cell>
          <cell r="J10" t="str">
            <v>四级</v>
          </cell>
          <cell r="K10">
            <v>21.74</v>
          </cell>
          <cell r="L10">
            <v>0</v>
          </cell>
          <cell r="M10">
            <v>0</v>
          </cell>
          <cell r="N10">
            <v>0</v>
          </cell>
          <cell r="O10">
            <v>21.74</v>
          </cell>
          <cell r="P10" t="str">
            <v>中桥3座：合计桥长145.5米，宽8米</v>
          </cell>
          <cell r="Q10">
            <v>0</v>
          </cell>
          <cell r="R10">
            <v>1164</v>
          </cell>
          <cell r="S10">
            <v>21.6</v>
          </cell>
          <cell r="T10">
            <v>2025</v>
          </cell>
          <cell r="U10">
            <v>2027</v>
          </cell>
          <cell r="V10">
            <v>24748.94</v>
          </cell>
          <cell r="W10">
            <v>3301</v>
          </cell>
          <cell r="X10">
            <v>5000</v>
          </cell>
          <cell r="Y10">
            <v>9720</v>
          </cell>
          <cell r="Z10">
            <v>1000</v>
          </cell>
          <cell r="AA10">
            <v>765.17</v>
          </cell>
          <cell r="AB10">
            <v>4360</v>
          </cell>
          <cell r="AC10">
            <v>4360</v>
          </cell>
        </row>
        <row r="11">
          <cell r="E11" t="str">
            <v>省道S222线蕉岭县蓝坊至石子排段改建工程</v>
          </cell>
          <cell r="F11" t="str">
            <v>升级改造</v>
          </cell>
          <cell r="G11" t="str">
            <v>省道</v>
          </cell>
          <cell r="H11">
            <v>0</v>
          </cell>
          <cell r="I11">
            <v>4.788</v>
          </cell>
          <cell r="J11" t="str">
            <v>四级</v>
          </cell>
          <cell r="K11">
            <v>4.788</v>
          </cell>
        </row>
        <row r="11">
          <cell r="M11">
            <v>4.788</v>
          </cell>
        </row>
        <row r="11">
          <cell r="P11" t="str">
            <v>中桥1座长25米，宽10米。</v>
          </cell>
        </row>
        <row r="11">
          <cell r="R11">
            <v>250</v>
          </cell>
          <cell r="S11">
            <v>4.763</v>
          </cell>
          <cell r="T11">
            <v>2024</v>
          </cell>
          <cell r="U11">
            <v>2025</v>
          </cell>
          <cell r="V11">
            <v>6621.42</v>
          </cell>
          <cell r="W11">
            <v>5959</v>
          </cell>
          <cell r="X11">
            <v>6159</v>
          </cell>
          <cell r="Y11">
            <v>2670</v>
          </cell>
          <cell r="Z11">
            <v>1500</v>
          </cell>
          <cell r="AA11">
            <v>1500</v>
          </cell>
          <cell r="AB11">
            <v>1170</v>
          </cell>
          <cell r="AC11">
            <v>1170</v>
          </cell>
        </row>
        <row r="12">
          <cell r="E12" t="str">
            <v>国道G235线丰顺县砂田丰埔桥至三合段改建工程</v>
          </cell>
          <cell r="F12" t="str">
            <v>升级改造</v>
          </cell>
          <cell r="G12" t="str">
            <v>国道</v>
          </cell>
          <cell r="H12">
            <v>1982.74</v>
          </cell>
          <cell r="I12">
            <v>2007.447</v>
          </cell>
          <cell r="J12" t="str">
            <v>三级</v>
          </cell>
          <cell r="K12">
            <v>24.707</v>
          </cell>
        </row>
        <row r="12">
          <cell r="N12">
            <v>24.707</v>
          </cell>
        </row>
        <row r="12">
          <cell r="P12" t="str">
            <v>长隧道：1260米/11米；大桥：790.6米/12米；中桥：160米/12米</v>
          </cell>
          <cell r="Q12">
            <v>23347.2</v>
          </cell>
          <cell r="R12">
            <v>1920</v>
          </cell>
          <cell r="S12">
            <v>22.497</v>
          </cell>
          <cell r="T12">
            <v>2022</v>
          </cell>
          <cell r="U12">
            <v>2027</v>
          </cell>
          <cell r="V12">
            <v>57961.62</v>
          </cell>
          <cell r="W12">
            <v>22950</v>
          </cell>
          <cell r="X12">
            <v>24750</v>
          </cell>
          <cell r="Y12">
            <v>13079</v>
          </cell>
          <cell r="Z12">
            <v>11079</v>
          </cell>
          <cell r="AA12">
            <v>2703.2982</v>
          </cell>
          <cell r="AB12">
            <v>500</v>
          </cell>
          <cell r="AC12">
            <v>300</v>
          </cell>
        </row>
        <row r="13">
          <cell r="E13" t="str">
            <v>省道S388线石角镇滑石厂至和寮镇段改建工程</v>
          </cell>
          <cell r="F13" t="str">
            <v>新改建</v>
          </cell>
          <cell r="G13" t="str">
            <v>省道</v>
          </cell>
          <cell r="H13">
            <v>139.176</v>
          </cell>
          <cell r="I13">
            <v>153.134</v>
          </cell>
          <cell r="J13" t="str">
            <v>四级</v>
          </cell>
          <cell r="K13">
            <v>13.958</v>
          </cell>
        </row>
        <row r="13">
          <cell r="O13">
            <v>13.958</v>
          </cell>
          <cell r="P13">
            <v>0</v>
          </cell>
          <cell r="Q13">
            <v>0</v>
          </cell>
          <cell r="R13">
            <v>0</v>
          </cell>
          <cell r="S13">
            <v>13.958</v>
          </cell>
          <cell r="T13">
            <v>2024</v>
          </cell>
          <cell r="U13">
            <v>2026</v>
          </cell>
          <cell r="V13">
            <v>8757.5756</v>
          </cell>
          <cell r="W13">
            <v>300</v>
          </cell>
          <cell r="X13">
            <v>1400</v>
          </cell>
          <cell r="Y13">
            <v>6281</v>
          </cell>
          <cell r="Z13">
            <v>3000</v>
          </cell>
          <cell r="AA13">
            <v>845.74</v>
          </cell>
          <cell r="AB13">
            <v>1640.5</v>
          </cell>
          <cell r="AC13">
            <v>984.3</v>
          </cell>
        </row>
        <row r="14">
          <cell r="E14" t="str">
            <v>省道S388线塘蓬镇白坟坡至和寮路口段改建工程</v>
          </cell>
          <cell r="F14" t="str">
            <v>新改建</v>
          </cell>
          <cell r="G14" t="str">
            <v>省道</v>
          </cell>
          <cell r="H14">
            <v>159.509</v>
          </cell>
          <cell r="I14">
            <v>166.689</v>
          </cell>
          <cell r="J14" t="str">
            <v>四级</v>
          </cell>
          <cell r="K14">
            <v>7.181</v>
          </cell>
        </row>
        <row r="14">
          <cell r="O14">
            <v>7.181</v>
          </cell>
          <cell r="P14">
            <v>0</v>
          </cell>
          <cell r="Q14">
            <v>0</v>
          </cell>
          <cell r="R14">
            <v>0</v>
          </cell>
          <cell r="S14">
            <v>7.181</v>
          </cell>
          <cell r="T14">
            <v>2024</v>
          </cell>
          <cell r="U14">
            <v>2026</v>
          </cell>
          <cell r="V14">
            <v>3909.2748</v>
          </cell>
          <cell r="W14">
            <v>225</v>
          </cell>
          <cell r="X14">
            <v>1400</v>
          </cell>
          <cell r="Y14">
            <v>3127</v>
          </cell>
          <cell r="Z14">
            <v>1500</v>
          </cell>
          <cell r="AA14">
            <v>153.85</v>
          </cell>
          <cell r="AB14">
            <v>813.5</v>
          </cell>
          <cell r="AC14">
            <v>488.1</v>
          </cell>
        </row>
        <row r="15">
          <cell r="E15" t="str">
            <v>国道G325线电白区罗坑至观珠和平段改建工程</v>
          </cell>
          <cell r="F15" t="str">
            <v>改建</v>
          </cell>
          <cell r="G15" t="str">
            <v>国道</v>
          </cell>
          <cell r="H15" t="str">
            <v>357.375支线：0.000</v>
          </cell>
          <cell r="I15" t="str">
            <v>375.931支线：1.200</v>
          </cell>
          <cell r="J15" t="str">
            <v>二级、  三级</v>
          </cell>
          <cell r="K15">
            <v>19.756</v>
          </cell>
          <cell r="L15">
            <v>19.756</v>
          </cell>
        </row>
        <row r="15">
          <cell r="S15">
            <v>19.756</v>
          </cell>
          <cell r="T15">
            <v>2022</v>
          </cell>
          <cell r="U15">
            <v>2026</v>
          </cell>
          <cell r="V15">
            <v>45085</v>
          </cell>
          <cell r="W15">
            <v>40000</v>
          </cell>
          <cell r="X15">
            <v>50000</v>
          </cell>
          <cell r="Y15">
            <v>19913</v>
          </cell>
          <cell r="Z15">
            <v>18531</v>
          </cell>
          <cell r="AA15">
            <v>18531</v>
          </cell>
          <cell r="AB15">
            <v>1382</v>
          </cell>
          <cell r="AC15">
            <v>1382</v>
          </cell>
        </row>
        <row r="16">
          <cell r="E16" t="str">
            <v>省道S388线高州云潭至义山段改建工程</v>
          </cell>
          <cell r="F16" t="str">
            <v>改建</v>
          </cell>
          <cell r="G16" t="str">
            <v>省道</v>
          </cell>
          <cell r="H16">
            <v>7.565</v>
          </cell>
          <cell r="I16">
            <v>36.519</v>
          </cell>
          <cell r="J16" t="str">
            <v>双向两车道二级公路</v>
          </cell>
          <cell r="K16">
            <v>28.955</v>
          </cell>
        </row>
        <row r="16">
          <cell r="N16">
            <v>28.955</v>
          </cell>
        </row>
        <row r="16">
          <cell r="P16" t="str">
            <v>中桥394米/9座</v>
          </cell>
        </row>
        <row r="16">
          <cell r="R16">
            <v>4728</v>
          </cell>
          <cell r="S16">
            <v>28.561</v>
          </cell>
          <cell r="T16">
            <v>2026</v>
          </cell>
          <cell r="U16">
            <v>2028</v>
          </cell>
          <cell r="V16">
            <v>76100.96</v>
          </cell>
          <cell r="W16">
            <v>500</v>
          </cell>
          <cell r="X16">
            <v>1000</v>
          </cell>
          <cell r="Y16">
            <v>5791</v>
          </cell>
          <cell r="Z16">
            <v>1000</v>
          </cell>
          <cell r="AA16">
            <v>1000</v>
          </cell>
          <cell r="AB16">
            <v>1597</v>
          </cell>
          <cell r="AC16">
            <v>1597</v>
          </cell>
        </row>
        <row r="17">
          <cell r="E17" t="str">
            <v>省道S371线阳春市双滘镇区段改线工程</v>
          </cell>
          <cell r="F17" t="str">
            <v>新改建</v>
          </cell>
          <cell r="G17" t="str">
            <v>省道</v>
          </cell>
          <cell r="H17">
            <v>17.242</v>
          </cell>
          <cell r="I17">
            <v>22.051</v>
          </cell>
          <cell r="J17" t="str">
            <v>四级</v>
          </cell>
          <cell r="K17">
            <v>5</v>
          </cell>
        </row>
        <row r="17">
          <cell r="N17">
            <v>5</v>
          </cell>
        </row>
        <row r="17">
          <cell r="S17">
            <v>5</v>
          </cell>
          <cell r="T17">
            <v>2026</v>
          </cell>
          <cell r="U17">
            <v>2026</v>
          </cell>
          <cell r="V17">
            <v>5837</v>
          </cell>
          <cell r="W17">
            <v>2000</v>
          </cell>
          <cell r="X17">
            <v>2000</v>
          </cell>
          <cell r="Y17">
            <v>2500</v>
          </cell>
          <cell r="Z17">
            <v>1023</v>
          </cell>
          <cell r="AA17">
            <v>1023</v>
          </cell>
          <cell r="AB17">
            <v>1477</v>
          </cell>
          <cell r="AC17">
            <v>1477</v>
          </cell>
        </row>
        <row r="18">
          <cell r="E18" t="str">
            <v>省道S541线阳西县城至上洋段公路改建工程（绿色能源产业园至绿色食品产业园连接线工程）</v>
          </cell>
          <cell r="F18" t="str">
            <v>新改建</v>
          </cell>
          <cell r="G18" t="str">
            <v>省道</v>
          </cell>
          <cell r="H18">
            <v>31.955</v>
          </cell>
          <cell r="I18">
            <v>55.997</v>
          </cell>
          <cell r="J18" t="str">
            <v>三、四级</v>
          </cell>
          <cell r="K18">
            <v>25.042</v>
          </cell>
          <cell r="L18">
            <v>25.042</v>
          </cell>
        </row>
        <row r="18">
          <cell r="P18">
            <v>0</v>
          </cell>
          <cell r="Q18">
            <v>0</v>
          </cell>
          <cell r="R18">
            <v>0</v>
          </cell>
          <cell r="S18">
            <v>25.042</v>
          </cell>
          <cell r="T18">
            <v>2024</v>
          </cell>
          <cell r="U18">
            <v>2026</v>
          </cell>
          <cell r="V18">
            <v>133427</v>
          </cell>
        </row>
        <row r="18">
          <cell r="Y18">
            <v>15348</v>
          </cell>
          <cell r="Z18">
            <v>12000</v>
          </cell>
          <cell r="AA18">
            <v>2107</v>
          </cell>
          <cell r="AB18">
            <v>1674</v>
          </cell>
          <cell r="AC18">
            <v>1004.4</v>
          </cell>
        </row>
        <row r="19">
          <cell r="E19" t="str">
            <v>国道G325线廉江向阳村至青平段改建工程</v>
          </cell>
          <cell r="F19" t="str">
            <v>改建</v>
          </cell>
          <cell r="G19" t="str">
            <v>国道</v>
          </cell>
          <cell r="H19">
            <v>485.163</v>
          </cell>
          <cell r="I19">
            <v>485.163</v>
          </cell>
          <cell r="J19" t="str">
            <v>三级、四级</v>
          </cell>
          <cell r="K19">
            <v>56.002</v>
          </cell>
          <cell r="L19">
            <v>56.002</v>
          </cell>
        </row>
        <row r="19">
          <cell r="P19" t="str">
            <v>大桥长1338米，宽25,米。中桥长831.2米，宽25米</v>
          </cell>
          <cell r="Q19">
            <v>34111</v>
          </cell>
          <cell r="R19">
            <v>16542</v>
          </cell>
          <cell r="S19">
            <v>53.833</v>
          </cell>
          <cell r="T19">
            <v>2022</v>
          </cell>
          <cell r="U19">
            <v>2027</v>
          </cell>
          <cell r="V19">
            <v>205501</v>
          </cell>
          <cell r="W19">
            <v>49634</v>
          </cell>
          <cell r="X19">
            <v>60000</v>
          </cell>
          <cell r="Y19">
            <v>10003</v>
          </cell>
          <cell r="Z19">
            <v>4670</v>
          </cell>
          <cell r="AA19">
            <v>3705.715</v>
          </cell>
          <cell r="AB19">
            <v>2000</v>
          </cell>
          <cell r="AC19">
            <v>2000</v>
          </cell>
        </row>
        <row r="20">
          <cell r="E20" t="str">
            <v>省道S383线广宁县坑口至古水段升级改造工程</v>
          </cell>
          <cell r="F20" t="str">
            <v>升级改造</v>
          </cell>
          <cell r="G20" t="str">
            <v>省道</v>
          </cell>
          <cell r="H20">
            <v>225.763</v>
          </cell>
          <cell r="I20">
            <v>257.485</v>
          </cell>
          <cell r="J20" t="str">
            <v>四级</v>
          </cell>
          <cell r="K20">
            <v>32.017</v>
          </cell>
        </row>
        <row r="20">
          <cell r="O20">
            <v>32.017</v>
          </cell>
          <cell r="P20">
            <v>0.282</v>
          </cell>
        </row>
        <row r="20">
          <cell r="R20">
            <v>515.1</v>
          </cell>
          <cell r="S20">
            <v>31.735</v>
          </cell>
          <cell r="T20">
            <v>2024</v>
          </cell>
          <cell r="U20">
            <v>2026</v>
          </cell>
          <cell r="V20">
            <v>28087.6</v>
          </cell>
          <cell r="W20">
            <v>2155.7718</v>
          </cell>
          <cell r="X20">
            <v>6227.43</v>
          </cell>
          <cell r="Y20">
            <v>14766</v>
          </cell>
          <cell r="Z20">
            <v>4042</v>
          </cell>
          <cell r="AA20">
            <v>2705</v>
          </cell>
          <cell r="AB20">
            <v>10724</v>
          </cell>
          <cell r="AC20">
            <v>10724</v>
          </cell>
        </row>
        <row r="21">
          <cell r="E21" t="str">
            <v>省道S118线绿尾至杏花段升级改造工程</v>
          </cell>
          <cell r="F21" t="str">
            <v>升级改造</v>
          </cell>
          <cell r="G21" t="str">
            <v>省道</v>
          </cell>
          <cell r="H21">
            <v>330.25</v>
          </cell>
          <cell r="I21">
            <v>333.267</v>
          </cell>
          <cell r="J21" t="str">
            <v>四级</v>
          </cell>
          <cell r="K21">
            <v>3.017</v>
          </cell>
        </row>
        <row r="21">
          <cell r="N21">
            <v>3.017</v>
          </cell>
        </row>
        <row r="21">
          <cell r="S21">
            <v>3.017</v>
          </cell>
          <cell r="T21">
            <v>2024</v>
          </cell>
          <cell r="U21">
            <v>2025</v>
          </cell>
          <cell r="V21">
            <v>2700.44</v>
          </cell>
          <cell r="W21">
            <v>1695</v>
          </cell>
          <cell r="X21">
            <v>2700.44</v>
          </cell>
          <cell r="Y21">
            <v>1561</v>
          </cell>
          <cell r="Z21">
            <v>509</v>
          </cell>
          <cell r="AA21">
            <v>435.6</v>
          </cell>
          <cell r="AB21">
            <v>1052</v>
          </cell>
          <cell r="AC21">
            <v>1052</v>
          </cell>
        </row>
        <row r="22">
          <cell r="E22" t="str">
            <v>省道S294线封开县界首至江川段升级改造工程</v>
          </cell>
          <cell r="F22" t="str">
            <v>升级改造</v>
          </cell>
          <cell r="G22" t="str">
            <v>省道</v>
          </cell>
          <cell r="H22" t="str">
            <v>0.000</v>
          </cell>
          <cell r="I22">
            <v>14.363</v>
          </cell>
          <cell r="J22" t="str">
            <v>四级</v>
          </cell>
          <cell r="K22">
            <v>14.363</v>
          </cell>
        </row>
        <row r="22">
          <cell r="O22">
            <v>14.363</v>
          </cell>
        </row>
        <row r="22">
          <cell r="S22">
            <v>14.363</v>
          </cell>
          <cell r="T22">
            <v>2024</v>
          </cell>
          <cell r="U22">
            <v>2025</v>
          </cell>
          <cell r="V22">
            <v>12681.62</v>
          </cell>
          <cell r="W22">
            <v>9672</v>
          </cell>
          <cell r="X22">
            <v>12681.62</v>
          </cell>
          <cell r="Y22">
            <v>6463</v>
          </cell>
          <cell r="Z22">
            <v>1845</v>
          </cell>
          <cell r="AA22">
            <v>1800</v>
          </cell>
          <cell r="AB22">
            <v>4618</v>
          </cell>
          <cell r="AC22">
            <v>4618</v>
          </cell>
        </row>
        <row r="23">
          <cell r="E23" t="str">
            <v>省道S264线四会市广宁交界至扶罗口段升级改造工程</v>
          </cell>
          <cell r="F23" t="str">
            <v>升级改造</v>
          </cell>
          <cell r="G23" t="str">
            <v>省道</v>
          </cell>
          <cell r="H23">
            <v>42.967</v>
          </cell>
          <cell r="I23">
            <v>54.635</v>
          </cell>
          <cell r="J23" t="str">
            <v>四级</v>
          </cell>
          <cell r="K23">
            <v>19.567</v>
          </cell>
        </row>
        <row r="23">
          <cell r="O23">
            <v>19.567</v>
          </cell>
        </row>
        <row r="23">
          <cell r="S23">
            <v>19.567</v>
          </cell>
          <cell r="T23">
            <v>2024</v>
          </cell>
          <cell r="U23">
            <v>2026</v>
          </cell>
          <cell r="V23">
            <v>17130.97</v>
          </cell>
          <cell r="W23">
            <v>2460</v>
          </cell>
          <cell r="X23">
            <v>3871</v>
          </cell>
          <cell r="Y23">
            <v>8805.15</v>
          </cell>
          <cell r="Z23">
            <v>2525</v>
          </cell>
          <cell r="AA23">
            <v>1608.8001</v>
          </cell>
          <cell r="AB23">
            <v>6280.15</v>
          </cell>
          <cell r="AC23">
            <v>6280.15</v>
          </cell>
        </row>
        <row r="24">
          <cell r="E24" t="str">
            <v>省道S118线德庆交界至杏花段升级改造工程</v>
          </cell>
          <cell r="F24" t="str">
            <v>升级改造</v>
          </cell>
          <cell r="G24" t="str">
            <v>省道</v>
          </cell>
          <cell r="H24">
            <v>321.385</v>
          </cell>
          <cell r="I24">
            <v>330.25</v>
          </cell>
          <cell r="J24" t="str">
            <v>四级</v>
          </cell>
          <cell r="K24">
            <v>8.865</v>
          </cell>
        </row>
        <row r="24">
          <cell r="O24">
            <v>8.865</v>
          </cell>
        </row>
        <row r="24">
          <cell r="S24">
            <v>8.865</v>
          </cell>
          <cell r="T24">
            <v>2024</v>
          </cell>
          <cell r="U24">
            <v>2025</v>
          </cell>
          <cell r="V24">
            <v>7807.6683</v>
          </cell>
          <cell r="W24">
            <v>6169</v>
          </cell>
          <cell r="X24">
            <v>7807.6683</v>
          </cell>
          <cell r="Y24">
            <v>3989</v>
          </cell>
          <cell r="Z24">
            <v>1027</v>
          </cell>
          <cell r="AA24">
            <v>1000</v>
          </cell>
          <cell r="AB24">
            <v>2962</v>
          </cell>
          <cell r="AC24">
            <v>2962</v>
          </cell>
        </row>
        <row r="25">
          <cell r="E25" t="str">
            <v>省道S279线封开县江川至蟠龙村段升级改造工程</v>
          </cell>
          <cell r="F25" t="str">
            <v>升级改造</v>
          </cell>
          <cell r="G25" t="str">
            <v>省道</v>
          </cell>
          <cell r="H25">
            <v>0</v>
          </cell>
          <cell r="I25">
            <v>10.362</v>
          </cell>
          <cell r="J25" t="str">
            <v>四级</v>
          </cell>
          <cell r="K25">
            <v>10.362</v>
          </cell>
        </row>
        <row r="25">
          <cell r="N25">
            <v>4.03</v>
          </cell>
          <cell r="O25">
            <v>6.332</v>
          </cell>
        </row>
        <row r="25">
          <cell r="S25">
            <v>10.362</v>
          </cell>
          <cell r="T25">
            <v>2024</v>
          </cell>
          <cell r="U25">
            <v>2026</v>
          </cell>
          <cell r="V25">
            <v>9344.4358</v>
          </cell>
          <cell r="W25">
            <v>6952</v>
          </cell>
          <cell r="X25">
            <v>7475.54864</v>
          </cell>
          <cell r="Y25">
            <v>4688</v>
          </cell>
          <cell r="Z25">
            <v>1332</v>
          </cell>
          <cell r="AA25">
            <v>1300</v>
          </cell>
          <cell r="AB25">
            <v>3356</v>
          </cell>
          <cell r="AC25">
            <v>3356</v>
          </cell>
        </row>
        <row r="26">
          <cell r="E26" t="str">
            <v>省道S527线广宁县分段至螺岗段升级改造工程</v>
          </cell>
          <cell r="F26" t="str">
            <v>升级改造</v>
          </cell>
          <cell r="G26" t="str">
            <v>省道</v>
          </cell>
          <cell r="H26">
            <v>46.025</v>
          </cell>
          <cell r="I26">
            <v>66.348</v>
          </cell>
          <cell r="J26" t="str">
            <v>四级</v>
          </cell>
          <cell r="K26">
            <v>38.952</v>
          </cell>
        </row>
        <row r="26">
          <cell r="O26">
            <v>38.952</v>
          </cell>
          <cell r="P26">
            <v>0.244</v>
          </cell>
        </row>
        <row r="26">
          <cell r="R26">
            <v>952</v>
          </cell>
          <cell r="S26">
            <v>38.708</v>
          </cell>
          <cell r="T26">
            <v>2024</v>
          </cell>
          <cell r="U26">
            <v>2026</v>
          </cell>
          <cell r="V26">
            <v>36144.95</v>
          </cell>
          <cell r="W26">
            <v>3009.7768</v>
          </cell>
          <cell r="X26">
            <v>8104</v>
          </cell>
          <cell r="Y26">
            <v>17744</v>
          </cell>
          <cell r="Z26">
            <v>5051</v>
          </cell>
          <cell r="AA26">
            <v>3416</v>
          </cell>
          <cell r="AB26">
            <v>12680.72</v>
          </cell>
          <cell r="AC26">
            <v>12680.72</v>
          </cell>
        </row>
        <row r="27">
          <cell r="E27" t="str">
            <v>省道S261线冷坑上爱村至三坑水库段改建工程</v>
          </cell>
          <cell r="F27" t="str">
            <v>升级改造</v>
          </cell>
          <cell r="G27" t="str">
            <v>省道</v>
          </cell>
          <cell r="H27">
            <v>155.131</v>
          </cell>
          <cell r="I27">
            <v>162.188</v>
          </cell>
          <cell r="J27" t="str">
            <v>四级</v>
          </cell>
          <cell r="K27">
            <v>7.096</v>
          </cell>
        </row>
        <row r="27">
          <cell r="O27">
            <v>7.096</v>
          </cell>
        </row>
        <row r="27">
          <cell r="S27">
            <v>7.096</v>
          </cell>
          <cell r="T27">
            <v>2024</v>
          </cell>
          <cell r="U27">
            <v>2026</v>
          </cell>
          <cell r="V27">
            <v>4852.8</v>
          </cell>
          <cell r="W27">
            <v>1570</v>
          </cell>
          <cell r="X27">
            <v>3500</v>
          </cell>
          <cell r="Y27">
            <v>3241</v>
          </cell>
          <cell r="Z27">
            <v>1022</v>
          </cell>
          <cell r="AA27">
            <v>646</v>
          </cell>
          <cell r="AB27">
            <v>2193.2</v>
          </cell>
          <cell r="AC27">
            <v>2193.2</v>
          </cell>
        </row>
        <row r="28">
          <cell r="E28" t="str">
            <v>省道S118线四会石桥至水南圩镇升级改造工程</v>
          </cell>
          <cell r="F28" t="str">
            <v>升级改造</v>
          </cell>
          <cell r="G28" t="str">
            <v>省道</v>
          </cell>
          <cell r="H28">
            <v>195.16</v>
          </cell>
          <cell r="I28">
            <v>211.499</v>
          </cell>
          <cell r="J28" t="str">
            <v>四级</v>
          </cell>
          <cell r="K28">
            <v>16.34</v>
          </cell>
          <cell r="L28">
            <v>0</v>
          </cell>
          <cell r="M28">
            <v>0</v>
          </cell>
          <cell r="N28">
            <v>0</v>
          </cell>
          <cell r="O28">
            <v>16.34</v>
          </cell>
          <cell r="P28" t="str">
            <v>中桥：193.12m、6.5/9.2/9.3/10m</v>
          </cell>
          <cell r="Q28">
            <v>0</v>
          </cell>
          <cell r="R28">
            <v>1586.3</v>
          </cell>
          <cell r="S28">
            <v>16.14688</v>
          </cell>
          <cell r="T28">
            <v>2024</v>
          </cell>
          <cell r="U28">
            <v>2026</v>
          </cell>
          <cell r="V28">
            <v>14012.56</v>
          </cell>
          <cell r="W28">
            <v>3316</v>
          </cell>
          <cell r="X28">
            <v>5700</v>
          </cell>
          <cell r="Y28">
            <v>7286</v>
          </cell>
          <cell r="Z28">
            <v>2050</v>
          </cell>
          <cell r="AA28">
            <v>1120.61</v>
          </cell>
          <cell r="AB28">
            <v>5236</v>
          </cell>
          <cell r="AC28">
            <v>5236</v>
          </cell>
        </row>
        <row r="29">
          <cell r="E29" t="str">
            <v>省道S536线高要区莲塘至活道段升级改造工程</v>
          </cell>
          <cell r="F29" t="str">
            <v>升级改造</v>
          </cell>
          <cell r="G29" t="str">
            <v>省道</v>
          </cell>
          <cell r="H29" t="str">
            <v>36.677；64.650</v>
          </cell>
          <cell r="I29" t="str">
            <v>51.901；66.246</v>
          </cell>
          <cell r="J29" t="str">
            <v>四级</v>
          </cell>
          <cell r="K29">
            <v>16.723</v>
          </cell>
          <cell r="L29">
            <v>0</v>
          </cell>
          <cell r="M29">
            <v>0</v>
          </cell>
          <cell r="N29">
            <v>0</v>
          </cell>
          <cell r="O29">
            <v>16.723</v>
          </cell>
          <cell r="P29" t="str">
            <v>中桥：56m、8.2m</v>
          </cell>
          <cell r="Q29">
            <v>0</v>
          </cell>
          <cell r="R29">
            <v>459.2</v>
          </cell>
          <cell r="S29">
            <v>16.667</v>
          </cell>
          <cell r="T29">
            <v>2025</v>
          </cell>
          <cell r="U29">
            <v>2026</v>
          </cell>
          <cell r="V29">
            <v>13142.98</v>
          </cell>
          <cell r="W29">
            <v>6300</v>
          </cell>
          <cell r="X29">
            <v>10300</v>
          </cell>
          <cell r="Y29">
            <v>7619</v>
          </cell>
          <cell r="Z29">
            <v>2152</v>
          </cell>
          <cell r="AA29">
            <v>732.51</v>
          </cell>
          <cell r="AB29">
            <v>2686.675</v>
          </cell>
          <cell r="AC29">
            <v>1612.005</v>
          </cell>
        </row>
        <row r="30">
          <cell r="E30" t="str">
            <v>省道S383线广宁县分段段至怀集交界段升级改造工程</v>
          </cell>
          <cell r="F30" t="str">
            <v>升级改造</v>
          </cell>
          <cell r="G30" t="str">
            <v>省道</v>
          </cell>
          <cell r="H30">
            <v>258.4</v>
          </cell>
          <cell r="I30">
            <v>291.155</v>
          </cell>
          <cell r="J30" t="str">
            <v>四级</v>
          </cell>
          <cell r="K30">
            <v>32.576</v>
          </cell>
        </row>
        <row r="30">
          <cell r="O30">
            <v>32.576</v>
          </cell>
          <cell r="P30" t="str">
            <v>180m</v>
          </cell>
        </row>
        <row r="30">
          <cell r="R30">
            <v>454.8</v>
          </cell>
          <cell r="S30">
            <v>32.396</v>
          </cell>
          <cell r="T30">
            <v>2024</v>
          </cell>
          <cell r="U30">
            <v>2026</v>
          </cell>
          <cell r="V30">
            <v>28807.57</v>
          </cell>
          <cell r="W30">
            <v>2073.662</v>
          </cell>
          <cell r="X30">
            <v>5747.202</v>
          </cell>
          <cell r="Y30">
            <v>14859</v>
          </cell>
          <cell r="Z30">
            <v>4102</v>
          </cell>
          <cell r="AA30">
            <v>2685</v>
          </cell>
          <cell r="AB30">
            <v>10731.968</v>
          </cell>
          <cell r="AC30">
            <v>10731.968</v>
          </cell>
        </row>
        <row r="31">
          <cell r="E31" t="str">
            <v>省道S536线高要区芙罗村至白土段升级改造工程</v>
          </cell>
          <cell r="F31" t="str">
            <v>升级改造</v>
          </cell>
          <cell r="G31" t="str">
            <v>省道</v>
          </cell>
          <cell r="H31">
            <v>0</v>
          </cell>
          <cell r="I31">
            <v>14.58</v>
          </cell>
          <cell r="J31" t="str">
            <v>二级、四级</v>
          </cell>
          <cell r="K31">
            <v>14.58</v>
          </cell>
          <cell r="L31">
            <v>0</v>
          </cell>
          <cell r="M31">
            <v>2.461</v>
          </cell>
          <cell r="N31">
            <v>0</v>
          </cell>
          <cell r="O31">
            <v>12.119</v>
          </cell>
          <cell r="P31" t="str">
            <v>中桥：222m、12/13/16/19.5m</v>
          </cell>
          <cell r="Q31">
            <v>0</v>
          </cell>
          <cell r="R31">
            <v>3394</v>
          </cell>
          <cell r="S31">
            <v>14.358</v>
          </cell>
          <cell r="T31">
            <v>2025</v>
          </cell>
          <cell r="U31">
            <v>2027</v>
          </cell>
          <cell r="V31">
            <v>11280.39</v>
          </cell>
          <cell r="W31">
            <v>300</v>
          </cell>
          <cell r="X31">
            <v>4300</v>
          </cell>
          <cell r="Y31">
            <v>6634</v>
          </cell>
          <cell r="Z31">
            <v>1819</v>
          </cell>
          <cell r="AA31">
            <v>786.41</v>
          </cell>
          <cell r="AB31">
            <v>1203.75</v>
          </cell>
          <cell r="AC31">
            <v>722.25</v>
          </cell>
        </row>
        <row r="32">
          <cell r="E32" t="str">
            <v>省道S260线广宁江屯石坳至大迳桥头段升级改造工程</v>
          </cell>
          <cell r="F32" t="str">
            <v>升级改造</v>
          </cell>
          <cell r="G32" t="str">
            <v>省道</v>
          </cell>
          <cell r="H32">
            <v>61.207</v>
          </cell>
          <cell r="I32">
            <v>67.68</v>
          </cell>
          <cell r="J32" t="str">
            <v>四级</v>
          </cell>
          <cell r="K32">
            <v>6.474</v>
          </cell>
        </row>
        <row r="32">
          <cell r="N32">
            <v>6.474</v>
          </cell>
        </row>
        <row r="32">
          <cell r="S32">
            <v>6.474</v>
          </cell>
          <cell r="T32">
            <v>2024</v>
          </cell>
          <cell r="U32">
            <v>2026</v>
          </cell>
          <cell r="V32">
            <v>6956.75</v>
          </cell>
          <cell r="W32">
            <v>567.7806</v>
          </cell>
          <cell r="X32">
            <v>1400</v>
          </cell>
          <cell r="Y32">
            <v>3237</v>
          </cell>
          <cell r="Z32">
            <v>1020</v>
          </cell>
          <cell r="AA32">
            <v>821</v>
          </cell>
          <cell r="AB32">
            <v>2217</v>
          </cell>
          <cell r="AC32">
            <v>2217</v>
          </cell>
        </row>
        <row r="33">
          <cell r="E33" t="str">
            <v>省道S118线四会石狗圩至坑尾村段改建工程</v>
          </cell>
          <cell r="F33" t="str">
            <v>升级改造</v>
          </cell>
          <cell r="G33" t="str">
            <v>省道</v>
          </cell>
          <cell r="H33">
            <v>177.33</v>
          </cell>
          <cell r="I33">
            <v>195.166</v>
          </cell>
          <cell r="J33" t="str">
            <v>四级</v>
          </cell>
          <cell r="K33">
            <v>17.837</v>
          </cell>
        </row>
        <row r="33">
          <cell r="O33">
            <v>17.837</v>
          </cell>
          <cell r="P33" t="str">
            <v>8座危桥总长度447.34米，宽度8.5米</v>
          </cell>
        </row>
        <row r="33">
          <cell r="R33">
            <v>3802.39</v>
          </cell>
          <cell r="S33">
            <v>17.39</v>
          </cell>
          <cell r="T33">
            <v>2024</v>
          </cell>
          <cell r="U33">
            <v>2026</v>
          </cell>
          <cell r="V33">
            <v>13570.3</v>
          </cell>
          <cell r="W33">
            <v>2000</v>
          </cell>
          <cell r="X33">
            <v>5000</v>
          </cell>
          <cell r="Y33">
            <v>8027</v>
          </cell>
          <cell r="Z33">
            <v>2255</v>
          </cell>
          <cell r="AA33">
            <v>1573.779454</v>
          </cell>
          <cell r="AB33">
            <v>5772</v>
          </cell>
          <cell r="AC33">
            <v>5772</v>
          </cell>
        </row>
        <row r="34">
          <cell r="E34" t="str">
            <v>省道S264线四会市寺岗村至大坝段改建工程</v>
          </cell>
          <cell r="F34" t="str">
            <v>升级改造</v>
          </cell>
          <cell r="G34" t="str">
            <v>省道</v>
          </cell>
          <cell r="H34">
            <v>15.6</v>
          </cell>
          <cell r="I34">
            <v>35.052</v>
          </cell>
          <cell r="J34" t="str">
            <v>四级</v>
          </cell>
          <cell r="K34">
            <v>23.452</v>
          </cell>
        </row>
        <row r="34">
          <cell r="O34">
            <v>23.452</v>
          </cell>
          <cell r="P34" t="str">
            <v>无大、中桥隧</v>
          </cell>
        </row>
        <row r="34">
          <cell r="R34">
            <v>0</v>
          </cell>
          <cell r="S34">
            <v>23.452</v>
          </cell>
          <cell r="T34">
            <v>2025</v>
          </cell>
          <cell r="U34">
            <v>2026</v>
          </cell>
          <cell r="V34">
            <v>18595.75</v>
          </cell>
          <cell r="W34">
            <v>1500</v>
          </cell>
          <cell r="X34">
            <v>6000</v>
          </cell>
          <cell r="Y34">
            <v>10518</v>
          </cell>
          <cell r="Z34">
            <v>3030</v>
          </cell>
          <cell r="AA34">
            <v>2302.19296</v>
          </cell>
          <cell r="AB34">
            <v>7488</v>
          </cell>
          <cell r="AC34">
            <v>7488</v>
          </cell>
        </row>
        <row r="35">
          <cell r="E35" t="str">
            <v>省道S383线封开县波罗至金装段升级改造工程</v>
          </cell>
          <cell r="F35" t="str">
            <v>升级改造</v>
          </cell>
          <cell r="G35" t="str">
            <v>省道</v>
          </cell>
          <cell r="H35">
            <v>338.25</v>
          </cell>
          <cell r="I35">
            <v>347.661201</v>
          </cell>
          <cell r="J35" t="str">
            <v>四级</v>
          </cell>
          <cell r="K35">
            <v>9.411</v>
          </cell>
        </row>
        <row r="35">
          <cell r="O35">
            <v>9.411</v>
          </cell>
        </row>
        <row r="35">
          <cell r="S35">
            <v>9.411</v>
          </cell>
          <cell r="T35">
            <v>2025</v>
          </cell>
          <cell r="U35">
            <v>2026</v>
          </cell>
          <cell r="V35">
            <v>8438.925</v>
          </cell>
          <cell r="W35">
            <v>5319</v>
          </cell>
          <cell r="X35">
            <v>6751.14</v>
          </cell>
          <cell r="Y35">
            <v>4235</v>
          </cell>
          <cell r="Z35">
            <v>1229</v>
          </cell>
          <cell r="AA35">
            <v>732</v>
          </cell>
          <cell r="AB35">
            <v>3006</v>
          </cell>
          <cell r="AC35">
            <v>3006</v>
          </cell>
        </row>
        <row r="36">
          <cell r="E36" t="str">
            <v>省道S260线广宁北市至江屯桥头段升级改造工程</v>
          </cell>
          <cell r="F36" t="str">
            <v>升级改造</v>
          </cell>
          <cell r="G36" t="str">
            <v>省道</v>
          </cell>
          <cell r="H36">
            <v>37.417</v>
          </cell>
          <cell r="I36">
            <v>53.564</v>
          </cell>
          <cell r="J36" t="str">
            <v>四级</v>
          </cell>
          <cell r="K36">
            <v>16.144</v>
          </cell>
        </row>
        <row r="36">
          <cell r="N36">
            <v>16.144</v>
          </cell>
        </row>
        <row r="36">
          <cell r="S36">
            <v>16.144</v>
          </cell>
          <cell r="T36">
            <v>2024</v>
          </cell>
          <cell r="U36">
            <v>2026</v>
          </cell>
          <cell r="V36">
            <v>17294.68</v>
          </cell>
          <cell r="W36">
            <v>1360.361</v>
          </cell>
          <cell r="X36">
            <v>2200</v>
          </cell>
          <cell r="Y36">
            <v>8082</v>
          </cell>
          <cell r="Z36">
            <v>2250</v>
          </cell>
          <cell r="AA36">
            <v>1335</v>
          </cell>
          <cell r="AB36">
            <v>5832</v>
          </cell>
          <cell r="AC36">
            <v>5832</v>
          </cell>
        </row>
        <row r="37">
          <cell r="E37" t="str">
            <v>省道S260线广宁葵洞至北市段升级改造工程</v>
          </cell>
          <cell r="F37" t="str">
            <v>升级改造</v>
          </cell>
          <cell r="G37" t="str">
            <v>省道</v>
          </cell>
          <cell r="H37">
            <v>21.02</v>
          </cell>
          <cell r="I37">
            <v>36.643</v>
          </cell>
          <cell r="J37" t="str">
            <v>四级</v>
          </cell>
          <cell r="K37">
            <v>15.623</v>
          </cell>
        </row>
        <row r="37">
          <cell r="O37">
            <v>15.623</v>
          </cell>
        </row>
        <row r="37">
          <cell r="R37">
            <v>222.5</v>
          </cell>
          <cell r="S37">
            <v>15.623</v>
          </cell>
          <cell r="T37">
            <v>2024</v>
          </cell>
          <cell r="U37">
            <v>2026</v>
          </cell>
          <cell r="V37">
            <v>12920.07</v>
          </cell>
          <cell r="W37">
            <v>443.418</v>
          </cell>
          <cell r="X37">
            <v>800</v>
          </cell>
          <cell r="Y37">
            <v>7052</v>
          </cell>
          <cell r="Z37">
            <v>2048</v>
          </cell>
          <cell r="AA37">
            <v>1156</v>
          </cell>
          <cell r="AB37">
            <v>5004</v>
          </cell>
          <cell r="AC37">
            <v>5004</v>
          </cell>
        </row>
        <row r="38">
          <cell r="E38" t="str">
            <v>省道S260线广宁三县顶至葵洞段升级改造工程</v>
          </cell>
          <cell r="F38" t="str">
            <v>升级改造</v>
          </cell>
          <cell r="G38" t="str">
            <v>省道</v>
          </cell>
          <cell r="H38">
            <v>8.88</v>
          </cell>
          <cell r="I38">
            <v>21.02</v>
          </cell>
          <cell r="J38" t="str">
            <v>四级</v>
          </cell>
          <cell r="K38">
            <v>12.14</v>
          </cell>
        </row>
        <row r="38">
          <cell r="O38">
            <v>12.14</v>
          </cell>
        </row>
        <row r="38">
          <cell r="R38">
            <v>410</v>
          </cell>
          <cell r="S38">
            <v>12.14</v>
          </cell>
          <cell r="T38">
            <v>2024</v>
          </cell>
          <cell r="U38">
            <v>2026</v>
          </cell>
          <cell r="V38">
            <v>9880.35</v>
          </cell>
          <cell r="W38">
            <v>1256.1416</v>
          </cell>
          <cell r="X38">
            <v>2700</v>
          </cell>
          <cell r="Y38">
            <v>5502</v>
          </cell>
          <cell r="Z38">
            <v>1538</v>
          </cell>
          <cell r="AA38">
            <v>867</v>
          </cell>
          <cell r="AB38">
            <v>3964</v>
          </cell>
          <cell r="AC38">
            <v>3964</v>
          </cell>
        </row>
        <row r="39">
          <cell r="E39" t="str">
            <v>省道S350线广宁东乡至下浅段升级改造工程</v>
          </cell>
          <cell r="F39" t="str">
            <v>升级改造</v>
          </cell>
          <cell r="G39" t="str">
            <v>省道</v>
          </cell>
          <cell r="H39">
            <v>20.945</v>
          </cell>
          <cell r="I39">
            <v>24.626</v>
          </cell>
          <cell r="J39" t="str">
            <v>四级</v>
          </cell>
          <cell r="K39">
            <v>3.681</v>
          </cell>
        </row>
        <row r="39">
          <cell r="N39">
            <v>3.681</v>
          </cell>
        </row>
        <row r="39">
          <cell r="Q39">
            <v>3095</v>
          </cell>
        </row>
        <row r="39">
          <cell r="S39">
            <v>3.681</v>
          </cell>
          <cell r="T39">
            <v>2024</v>
          </cell>
          <cell r="U39">
            <v>2026</v>
          </cell>
          <cell r="V39">
            <v>4609.26</v>
          </cell>
          <cell r="W39">
            <v>992.407</v>
          </cell>
          <cell r="X39">
            <v>2100</v>
          </cell>
          <cell r="Y39">
            <v>2342</v>
          </cell>
          <cell r="Z39">
            <v>805</v>
          </cell>
          <cell r="AA39">
            <v>535</v>
          </cell>
          <cell r="AB39">
            <v>1537</v>
          </cell>
          <cell r="AC39">
            <v>1537</v>
          </cell>
        </row>
        <row r="40">
          <cell r="E40" t="str">
            <v>省道S527线连麦至广宁界段升级改造工程</v>
          </cell>
          <cell r="F40" t="str">
            <v>升级改造</v>
          </cell>
          <cell r="G40" t="str">
            <v>省道</v>
          </cell>
          <cell r="H40" t="str">
            <v>0.000</v>
          </cell>
          <cell r="I40">
            <v>46.025</v>
          </cell>
          <cell r="J40" t="str">
            <v>四级</v>
          </cell>
          <cell r="K40">
            <v>24.564</v>
          </cell>
        </row>
        <row r="40">
          <cell r="O40">
            <v>24.564</v>
          </cell>
        </row>
        <row r="40">
          <cell r="S40">
            <v>24.564</v>
          </cell>
          <cell r="T40">
            <v>2024</v>
          </cell>
          <cell r="U40">
            <v>2026</v>
          </cell>
          <cell r="V40">
            <v>19887.11</v>
          </cell>
          <cell r="W40">
            <v>1500</v>
          </cell>
          <cell r="X40">
            <v>8000</v>
          </cell>
          <cell r="Y40">
            <v>10825</v>
          </cell>
          <cell r="Z40">
            <v>3031</v>
          </cell>
          <cell r="AA40">
            <v>1235</v>
          </cell>
          <cell r="AB40">
            <v>3897</v>
          </cell>
          <cell r="AC40">
            <v>2338.2</v>
          </cell>
        </row>
        <row r="41">
          <cell r="E41" t="str">
            <v>省道S383线桥头至封开界段升级改造工程</v>
          </cell>
          <cell r="F41" t="str">
            <v>升级改造</v>
          </cell>
          <cell r="G41" t="str">
            <v>省道</v>
          </cell>
          <cell r="H41">
            <v>328.989</v>
          </cell>
          <cell r="I41">
            <v>337.292</v>
          </cell>
          <cell r="J41" t="str">
            <v>四级</v>
          </cell>
          <cell r="K41">
            <v>9.903</v>
          </cell>
        </row>
        <row r="41">
          <cell r="O41">
            <v>9.903</v>
          </cell>
        </row>
        <row r="41">
          <cell r="S41">
            <v>9.903</v>
          </cell>
          <cell r="T41">
            <v>2024</v>
          </cell>
          <cell r="U41">
            <v>2026</v>
          </cell>
          <cell r="V41">
            <v>8470.76</v>
          </cell>
          <cell r="W41">
            <v>1000</v>
          </cell>
          <cell r="X41">
            <v>3000</v>
          </cell>
          <cell r="Y41">
            <v>4167</v>
          </cell>
          <cell r="Z41">
            <v>1012</v>
          </cell>
          <cell r="AA41">
            <v>442</v>
          </cell>
          <cell r="AB41">
            <v>1577.5</v>
          </cell>
          <cell r="AC41">
            <v>946.5</v>
          </cell>
        </row>
        <row r="42">
          <cell r="E42" t="str">
            <v>省道S262线怀集县广西坳至洽水段升级改造工程</v>
          </cell>
          <cell r="F42" t="str">
            <v>升级改造</v>
          </cell>
          <cell r="G42" t="str">
            <v>省道</v>
          </cell>
          <cell r="H42">
            <v>36.432</v>
          </cell>
          <cell r="I42">
            <v>80.963</v>
          </cell>
          <cell r="J42" t="str">
            <v>四级</v>
          </cell>
          <cell r="K42">
            <v>44.522</v>
          </cell>
        </row>
        <row r="42">
          <cell r="O42">
            <v>44.522</v>
          </cell>
          <cell r="P42">
            <v>0</v>
          </cell>
          <cell r="Q42">
            <v>0</v>
          </cell>
          <cell r="R42">
            <v>0</v>
          </cell>
          <cell r="S42">
            <v>44.522</v>
          </cell>
          <cell r="T42">
            <v>2024</v>
          </cell>
          <cell r="U42">
            <v>2026</v>
          </cell>
          <cell r="V42">
            <v>36796.52</v>
          </cell>
          <cell r="W42">
            <v>2000</v>
          </cell>
          <cell r="X42">
            <v>8000</v>
          </cell>
          <cell r="Y42">
            <v>20005</v>
          </cell>
          <cell r="Z42">
            <v>5604</v>
          </cell>
          <cell r="AA42">
            <v>1958</v>
          </cell>
          <cell r="AB42">
            <v>7200.5</v>
          </cell>
          <cell r="AC42">
            <v>4320.3</v>
          </cell>
        </row>
        <row r="43">
          <cell r="E43" t="str">
            <v>省道S266线洽水丽洞至中洲墟镇段升级改造工程</v>
          </cell>
          <cell r="F43" t="str">
            <v>升级改造</v>
          </cell>
          <cell r="G43" t="str">
            <v>省道</v>
          </cell>
          <cell r="H43">
            <v>0</v>
          </cell>
          <cell r="I43">
            <v>28.184</v>
          </cell>
          <cell r="J43" t="str">
            <v>四级</v>
          </cell>
          <cell r="K43">
            <v>27.653</v>
          </cell>
        </row>
        <row r="43">
          <cell r="O43">
            <v>27.653</v>
          </cell>
        </row>
        <row r="43">
          <cell r="S43">
            <v>27.653</v>
          </cell>
          <cell r="T43">
            <v>2024</v>
          </cell>
          <cell r="U43">
            <v>2026</v>
          </cell>
          <cell r="V43">
            <v>23644.37</v>
          </cell>
          <cell r="W43">
            <v>1550</v>
          </cell>
          <cell r="X43">
            <v>10000</v>
          </cell>
          <cell r="Y43">
            <v>12389</v>
          </cell>
          <cell r="Z43">
            <v>3536</v>
          </cell>
          <cell r="AA43">
            <v>1952</v>
          </cell>
          <cell r="AB43">
            <v>8853</v>
          </cell>
          <cell r="AC43">
            <v>8853</v>
          </cell>
        </row>
        <row r="44">
          <cell r="E44" t="str">
            <v>省道S260线四会市大迳桥头至威整段升级改造工程</v>
          </cell>
          <cell r="F44" t="str">
            <v>升级改造</v>
          </cell>
          <cell r="G44" t="str">
            <v>省道</v>
          </cell>
          <cell r="H44">
            <v>67.624</v>
          </cell>
          <cell r="I44">
            <v>72.943</v>
          </cell>
          <cell r="J44" t="str">
            <v>四级公路</v>
          </cell>
          <cell r="K44">
            <v>5.32</v>
          </cell>
          <cell r="L44">
            <v>0</v>
          </cell>
          <cell r="M44">
            <v>0</v>
          </cell>
          <cell r="N44">
            <v>5.32</v>
          </cell>
        </row>
        <row r="44">
          <cell r="P44" t="str">
            <v>新建官山中桥45m*9.5m、利用甜竹坑桥31.06m*12</v>
          </cell>
          <cell r="Q44">
            <v>0</v>
          </cell>
          <cell r="R44">
            <v>800.22</v>
          </cell>
          <cell r="S44">
            <v>5.244</v>
          </cell>
          <cell r="T44">
            <v>2025.8</v>
          </cell>
          <cell r="U44">
            <v>2028.2</v>
          </cell>
          <cell r="V44">
            <v>8068.86</v>
          </cell>
          <cell r="W44">
            <v>419</v>
          </cell>
          <cell r="X44">
            <v>2000</v>
          </cell>
          <cell r="Y44">
            <v>2435</v>
          </cell>
          <cell r="Z44">
            <v>707</v>
          </cell>
          <cell r="AA44">
            <v>500</v>
          </cell>
          <cell r="AB44">
            <v>539.999999999992</v>
          </cell>
          <cell r="AC44">
            <v>539.999999999992</v>
          </cell>
        </row>
        <row r="45">
          <cell r="E45" t="str">
            <v>国道G358线阳山杜步梅迳至太平路陂桥段改建工程</v>
          </cell>
          <cell r="F45" t="str">
            <v>改建</v>
          </cell>
          <cell r="G45" t="str">
            <v>国道</v>
          </cell>
          <cell r="H45">
            <v>1026.3</v>
          </cell>
          <cell r="I45">
            <v>1049.235</v>
          </cell>
          <cell r="J45" t="str">
            <v>三级</v>
          </cell>
          <cell r="K45">
            <v>22.948</v>
          </cell>
        </row>
        <row r="45">
          <cell r="N45">
            <v>22.948</v>
          </cell>
        </row>
        <row r="45">
          <cell r="Q45">
            <v>1516.8</v>
          </cell>
          <cell r="R45">
            <v>796.8</v>
          </cell>
          <cell r="S45">
            <v>22.948</v>
          </cell>
          <cell r="T45">
            <v>2025</v>
          </cell>
          <cell r="U45">
            <v>2026</v>
          </cell>
          <cell r="V45">
            <v>33716.7029</v>
          </cell>
          <cell r="W45">
            <v>0</v>
          </cell>
          <cell r="X45">
            <v>0</v>
          </cell>
          <cell r="Y45">
            <v>16585</v>
          </cell>
          <cell r="Z45">
            <v>9000</v>
          </cell>
        </row>
        <row r="45">
          <cell r="AB45">
            <v>3792.5</v>
          </cell>
          <cell r="AC45">
            <v>2275.5</v>
          </cell>
        </row>
        <row r="46">
          <cell r="E46" t="str">
            <v>省道S504线江东段改建工程</v>
          </cell>
          <cell r="F46" t="str">
            <v>改建</v>
          </cell>
          <cell r="G46" t="str">
            <v>省道</v>
          </cell>
          <cell r="H46">
            <v>4.15</v>
          </cell>
          <cell r="I46">
            <v>11.16</v>
          </cell>
          <cell r="J46" t="str">
            <v>四级/三级</v>
          </cell>
          <cell r="K46">
            <v>9.692495</v>
          </cell>
        </row>
        <row r="46">
          <cell r="M46">
            <v>6</v>
          </cell>
        </row>
        <row r="46">
          <cell r="O46">
            <v>3.692495</v>
          </cell>
          <cell r="P46">
            <v>0</v>
          </cell>
          <cell r="Q46">
            <v>0</v>
          </cell>
          <cell r="R46">
            <v>0</v>
          </cell>
          <cell r="S46">
            <v>9.692495</v>
          </cell>
          <cell r="T46">
            <v>2024</v>
          </cell>
          <cell r="U46">
            <v>2026</v>
          </cell>
          <cell r="V46">
            <v>52400</v>
          </cell>
          <cell r="W46">
            <v>20000</v>
          </cell>
          <cell r="X46">
            <v>25000</v>
          </cell>
          <cell r="Y46">
            <v>2975</v>
          </cell>
          <cell r="Z46">
            <v>1500</v>
          </cell>
          <cell r="AA46">
            <v>0</v>
          </cell>
          <cell r="AB46">
            <v>737.5</v>
          </cell>
          <cell r="AC46">
            <v>442.5</v>
          </cell>
        </row>
        <row r="47">
          <cell r="E47" t="str">
            <v>省道S537线（云安区段）细友石场至湾边村段改建工程</v>
          </cell>
          <cell r="F47" t="str">
            <v>升级改造</v>
          </cell>
          <cell r="G47" t="str">
            <v>省道</v>
          </cell>
          <cell r="H47">
            <v>33.731</v>
          </cell>
          <cell r="I47">
            <v>43.498</v>
          </cell>
          <cell r="J47" t="str">
            <v>四级</v>
          </cell>
          <cell r="K47">
            <v>9.77</v>
          </cell>
          <cell r="L47">
            <v>9.77</v>
          </cell>
        </row>
        <row r="47">
          <cell r="P47">
            <v>2227.6</v>
          </cell>
          <cell r="Q47">
            <v>2155.6</v>
          </cell>
          <cell r="R47">
            <v>72</v>
          </cell>
          <cell r="S47">
            <v>7.542</v>
          </cell>
          <cell r="T47">
            <v>2024</v>
          </cell>
          <cell r="U47">
            <v>2026</v>
          </cell>
          <cell r="V47">
            <v>68703.12</v>
          </cell>
          <cell r="W47">
            <v>1000</v>
          </cell>
          <cell r="X47">
            <v>15000</v>
          </cell>
          <cell r="Y47">
            <v>12566</v>
          </cell>
          <cell r="Z47">
            <v>6000</v>
          </cell>
          <cell r="AA47">
            <v>0</v>
          </cell>
          <cell r="AB47">
            <v>3283</v>
          </cell>
          <cell r="AC47">
            <v>1969.8</v>
          </cell>
        </row>
        <row r="48">
          <cell r="E48" t="str">
            <v>省道S537线（云安区段）凤凰坳至细友石场段改建工程</v>
          </cell>
          <cell r="F48" t="str">
            <v>升级改造</v>
          </cell>
          <cell r="G48" t="str">
            <v>省道</v>
          </cell>
          <cell r="H48">
            <v>25.4</v>
          </cell>
          <cell r="I48">
            <v>33.687</v>
          </cell>
          <cell r="J48" t="str">
            <v>四级</v>
          </cell>
          <cell r="K48">
            <v>8.287</v>
          </cell>
          <cell r="L48">
            <v>8.287</v>
          </cell>
        </row>
        <row r="48">
          <cell r="P48" t="str">
            <v>大桥1010m/6座，中桥327m/4座，桥宽为19m；全线无隧道</v>
          </cell>
          <cell r="Q48">
            <v>19190</v>
          </cell>
          <cell r="R48">
            <v>6213</v>
          </cell>
          <cell r="S48">
            <v>6.953</v>
          </cell>
          <cell r="T48">
            <v>2025</v>
          </cell>
          <cell r="U48">
            <v>2027</v>
          </cell>
          <cell r="V48">
            <v>53560.65</v>
          </cell>
          <cell r="W48">
            <v>800</v>
          </cell>
          <cell r="X48">
            <v>5000</v>
          </cell>
          <cell r="Y48">
            <v>4558</v>
          </cell>
          <cell r="Z48">
            <v>2000</v>
          </cell>
          <cell r="AA48">
            <v>0</v>
          </cell>
          <cell r="AB48">
            <v>639.5</v>
          </cell>
          <cell r="AC48">
            <v>383.7</v>
          </cell>
        </row>
        <row r="49">
          <cell r="E49" t="str">
            <v>国道G539线莲阳大桥至南澳大桥工程(南澳联络线一期工程)</v>
          </cell>
          <cell r="F49" t="str">
            <v>新建</v>
          </cell>
          <cell r="G49" t="str">
            <v>国道</v>
          </cell>
          <cell r="H49">
            <v>63.103</v>
          </cell>
          <cell r="I49">
            <v>77.68</v>
          </cell>
        </row>
        <row r="49">
          <cell r="K49">
            <v>10.858</v>
          </cell>
          <cell r="L49">
            <v>10.858</v>
          </cell>
        </row>
        <row r="49">
          <cell r="S49">
            <v>10.858</v>
          </cell>
          <cell r="T49">
            <v>2022</v>
          </cell>
          <cell r="U49">
            <v>2027</v>
          </cell>
          <cell r="V49">
            <v>211964</v>
          </cell>
          <cell r="W49">
            <v>136230</v>
          </cell>
          <cell r="X49">
            <v>145840</v>
          </cell>
          <cell r="Y49">
            <v>54290</v>
          </cell>
          <cell r="Z49">
            <v>52260</v>
          </cell>
          <cell r="AA49">
            <v>28823</v>
          </cell>
          <cell r="AB49">
            <v>1015</v>
          </cell>
          <cell r="AC49">
            <v>1015</v>
          </cell>
        </row>
        <row r="50">
          <cell r="E50" t="str">
            <v>国道G535线乐昌乐城至桥头段改建工程</v>
          </cell>
          <cell r="F50" t="str">
            <v>改建</v>
          </cell>
          <cell r="G50" t="str">
            <v>国道</v>
          </cell>
          <cell r="H50">
            <v>257.062</v>
          </cell>
          <cell r="I50">
            <v>306.827</v>
          </cell>
          <cell r="J50" t="str">
            <v>二级</v>
          </cell>
          <cell r="K50">
            <v>49.938</v>
          </cell>
        </row>
        <row r="50">
          <cell r="N50">
            <v>49.938</v>
          </cell>
        </row>
        <row r="50">
          <cell r="P50" t="str">
            <v>大桥1089.084m，中小桥1246.196m</v>
          </cell>
          <cell r="Q50">
            <v>7671</v>
          </cell>
          <cell r="R50">
            <v>13097.1</v>
          </cell>
          <cell r="S50">
            <v>47.603</v>
          </cell>
          <cell r="T50">
            <v>2021</v>
          </cell>
          <cell r="U50">
            <v>2026</v>
          </cell>
          <cell r="V50">
            <v>79398.46</v>
          </cell>
          <cell r="W50">
            <v>37700</v>
          </cell>
          <cell r="X50">
            <v>50500</v>
          </cell>
          <cell r="Y50">
            <v>26190</v>
          </cell>
          <cell r="Z50">
            <v>21721</v>
          </cell>
          <cell r="AA50">
            <v>16614.234468</v>
          </cell>
          <cell r="AB50">
            <v>4469</v>
          </cell>
          <cell r="AC50">
            <v>4469</v>
          </cell>
        </row>
        <row r="51">
          <cell r="E51" t="str">
            <v>省道S521线沙溪至乌石段改建工程</v>
          </cell>
          <cell r="F51" t="str">
            <v>改建</v>
          </cell>
          <cell r="G51" t="str">
            <v>省道</v>
          </cell>
          <cell r="H51">
            <v>43.026</v>
          </cell>
          <cell r="I51">
            <v>49.44</v>
          </cell>
          <cell r="J51" t="str">
            <v>三级</v>
          </cell>
          <cell r="K51">
            <v>6.437</v>
          </cell>
        </row>
        <row r="51">
          <cell r="N51">
            <v>6.437</v>
          </cell>
        </row>
        <row r="51">
          <cell r="S51">
            <v>6.437</v>
          </cell>
          <cell r="T51">
            <v>2023</v>
          </cell>
          <cell r="U51">
            <v>2025</v>
          </cell>
          <cell r="V51">
            <v>14641.15</v>
          </cell>
          <cell r="W51">
            <v>3800</v>
          </cell>
          <cell r="X51">
            <v>7000</v>
          </cell>
          <cell r="Y51">
            <v>3218</v>
          </cell>
          <cell r="Z51">
            <v>2200</v>
          </cell>
          <cell r="AA51">
            <v>0</v>
          </cell>
          <cell r="AB51">
            <v>509</v>
          </cell>
          <cell r="AC51">
            <v>305.4</v>
          </cell>
        </row>
        <row r="52">
          <cell r="E52" t="str">
            <v>国道G205线河源市热水至埔前段改线工程</v>
          </cell>
          <cell r="F52" t="str">
            <v>新改建</v>
          </cell>
          <cell r="G52" t="str">
            <v>国道</v>
          </cell>
          <cell r="H52">
            <v>2785.108</v>
          </cell>
          <cell r="I52">
            <v>2821.399</v>
          </cell>
          <cell r="J52" t="str">
            <v>一级</v>
          </cell>
          <cell r="K52">
            <v>36.291</v>
          </cell>
          <cell r="L52">
            <v>36.291</v>
          </cell>
        </row>
        <row r="52">
          <cell r="P52" t="str">
            <v>特大桥长度共2857.7m，临浦东江特大桥以及古云东江特大桥宽18.5m和16m，柏埔河特大桥宽23.3m~16.25m；大桥：17393m，桥宽有16m，18.5m，19.75m；梧桐山隧道左洞长1840m，右洞长1828m，宽度为15.43m；站前广场隧道：973m，宽度为14.5m。</v>
          </cell>
          <cell r="Q52">
            <v>448966.2</v>
          </cell>
          <cell r="R52">
            <v>28941.5</v>
          </cell>
          <cell r="S52">
            <v>31.5974</v>
          </cell>
          <cell r="T52">
            <v>2020</v>
          </cell>
          <cell r="U52">
            <v>2028</v>
          </cell>
          <cell r="V52">
            <v>482081</v>
          </cell>
          <cell r="W52">
            <v>245979</v>
          </cell>
          <cell r="X52">
            <v>275979</v>
          </cell>
          <cell r="Y52">
            <v>105696</v>
          </cell>
          <cell r="Z52">
            <v>71382.8</v>
          </cell>
          <cell r="AA52">
            <v>51070</v>
          </cell>
          <cell r="AB52">
            <v>11437.7333333333</v>
          </cell>
          <cell r="AC52">
            <v>11437.7333333333</v>
          </cell>
        </row>
        <row r="53">
          <cell r="E53" t="str">
            <v>国道G238线五华县城段改线工程</v>
          </cell>
          <cell r="F53" t="str">
            <v>升级改造</v>
          </cell>
          <cell r="G53" t="str">
            <v>国道</v>
          </cell>
          <cell r="H53">
            <v>794.756</v>
          </cell>
          <cell r="I53">
            <v>805.341</v>
          </cell>
          <cell r="J53" t="str">
            <v>一级</v>
          </cell>
          <cell r="K53">
            <v>10.585</v>
          </cell>
          <cell r="L53">
            <v>10.585</v>
          </cell>
        </row>
        <row r="53">
          <cell r="P53">
            <v>946</v>
          </cell>
          <cell r="Q53">
            <v>27190</v>
          </cell>
        </row>
        <row r="53">
          <cell r="S53">
            <v>9.639</v>
          </cell>
          <cell r="T53">
            <v>2022</v>
          </cell>
          <cell r="U53">
            <v>2026</v>
          </cell>
          <cell r="V53">
            <v>47501</v>
          </cell>
          <cell r="W53">
            <v>22628</v>
          </cell>
          <cell r="X53">
            <v>30000</v>
          </cell>
          <cell r="Y53">
            <v>16046</v>
          </cell>
          <cell r="Z53">
            <v>12795</v>
          </cell>
          <cell r="AA53">
            <v>12795</v>
          </cell>
          <cell r="AB53">
            <v>3251</v>
          </cell>
          <cell r="AC53">
            <v>3251</v>
          </cell>
        </row>
        <row r="54">
          <cell r="E54" t="str">
            <v>省道S227线丰顺县潭江出米田至留隍横居公路改建工程</v>
          </cell>
          <cell r="F54" t="str">
            <v>升级改造</v>
          </cell>
          <cell r="G54" t="str">
            <v>省道</v>
          </cell>
          <cell r="H54">
            <v>217.926</v>
          </cell>
          <cell r="I54">
            <v>253.315</v>
          </cell>
          <cell r="J54" t="str">
            <v>三级</v>
          </cell>
          <cell r="K54">
            <v>35.389</v>
          </cell>
        </row>
        <row r="54">
          <cell r="N54">
            <v>35.389</v>
          </cell>
        </row>
        <row r="54">
          <cell r="P54" t="str">
            <v>大桥长937.84m/6 座，宽12.25m;中桥 499.8 m /5 座，宽12.25m.</v>
          </cell>
        </row>
        <row r="54">
          <cell r="S54">
            <v>33.952</v>
          </cell>
          <cell r="T54">
            <v>2024</v>
          </cell>
          <cell r="U54">
            <v>2028</v>
          </cell>
          <cell r="V54">
            <v>63031.6</v>
          </cell>
          <cell r="W54">
            <v>3886</v>
          </cell>
          <cell r="X54">
            <v>6700</v>
          </cell>
          <cell r="Y54">
            <v>21670</v>
          </cell>
          <cell r="Z54">
            <v>7000</v>
          </cell>
          <cell r="AA54">
            <v>1394.1</v>
          </cell>
          <cell r="AB54">
            <v>2445</v>
          </cell>
          <cell r="AC54">
            <v>1467</v>
          </cell>
        </row>
        <row r="55">
          <cell r="E55" t="str">
            <v>国道G355线龙门油田至永汉段改建工程</v>
          </cell>
          <cell r="F55" t="str">
            <v>升级改造</v>
          </cell>
          <cell r="G55" t="str">
            <v>国道</v>
          </cell>
          <cell r="H55">
            <v>953.078</v>
          </cell>
          <cell r="I55">
            <v>964.758</v>
          </cell>
          <cell r="J55" t="str">
            <v>二级</v>
          </cell>
          <cell r="K55">
            <v>11.68</v>
          </cell>
          <cell r="L55">
            <v>11.68</v>
          </cell>
        </row>
        <row r="55">
          <cell r="P55" t="str">
            <v>大桥 126.4m/1 座；中小桥119.2m/4 座</v>
          </cell>
          <cell r="Q55">
            <v>4125</v>
          </cell>
          <cell r="R55">
            <v>1452</v>
          </cell>
          <cell r="S55">
            <v>11.435</v>
          </cell>
          <cell r="T55">
            <v>2022</v>
          </cell>
          <cell r="U55">
            <v>2025</v>
          </cell>
          <cell r="V55">
            <v>36000.14</v>
          </cell>
          <cell r="W55">
            <v>22868</v>
          </cell>
          <cell r="X55">
            <v>34110</v>
          </cell>
          <cell r="Y55">
            <v>11441</v>
          </cell>
          <cell r="Z55">
            <v>4000</v>
          </cell>
          <cell r="AA55" t="str">
            <v>0</v>
          </cell>
          <cell r="AB55">
            <v>3720.5</v>
          </cell>
          <cell r="AC55">
            <v>2232.3</v>
          </cell>
        </row>
        <row r="56">
          <cell r="E56" t="str">
            <v>省道S254线永汉至麻榨莲塘段改建工程</v>
          </cell>
          <cell r="F56" t="str">
            <v>升级改造</v>
          </cell>
          <cell r="G56" t="str">
            <v>省道</v>
          </cell>
          <cell r="H56">
            <v>73.036</v>
          </cell>
          <cell r="I56">
            <v>102.815</v>
          </cell>
          <cell r="J56" t="str">
            <v>三级</v>
          </cell>
          <cell r="K56">
            <v>29.779</v>
          </cell>
        </row>
        <row r="56">
          <cell r="N56">
            <v>29.779</v>
          </cell>
        </row>
        <row r="56">
          <cell r="P56" t="str">
            <v>大桥690.6m/4座；中小桥145m/5座</v>
          </cell>
          <cell r="Q56">
            <v>11050</v>
          </cell>
          <cell r="R56">
            <v>1740</v>
          </cell>
          <cell r="S56">
            <v>29.089</v>
          </cell>
          <cell r="T56">
            <v>2024</v>
          </cell>
          <cell r="U56">
            <v>2025</v>
          </cell>
          <cell r="V56">
            <v>80471</v>
          </cell>
          <cell r="W56">
            <v>53325</v>
          </cell>
          <cell r="X56">
            <v>75120</v>
          </cell>
          <cell r="Y56">
            <v>13401</v>
          </cell>
          <cell r="Z56">
            <v>2500</v>
          </cell>
          <cell r="AA56" t="str">
            <v>0</v>
          </cell>
          <cell r="AB56">
            <v>5450.5</v>
          </cell>
          <cell r="AC56">
            <v>3270.3</v>
          </cell>
        </row>
        <row r="57">
          <cell r="E57" t="str">
            <v>省道S254塘下至湖镇段改建工程</v>
          </cell>
          <cell r="F57" t="str">
            <v>改建</v>
          </cell>
          <cell r="G57" t="str">
            <v>省道</v>
          </cell>
          <cell r="H57">
            <v>103.898</v>
          </cell>
          <cell r="I57">
            <v>129.279</v>
          </cell>
          <cell r="J57" t="str">
            <v>三级公路</v>
          </cell>
          <cell r="K57">
            <v>25.622</v>
          </cell>
        </row>
        <row r="57">
          <cell r="N57">
            <v>25.622</v>
          </cell>
        </row>
        <row r="57">
          <cell r="S57">
            <v>25.622</v>
          </cell>
          <cell r="T57">
            <v>2024</v>
          </cell>
          <cell r="U57">
            <v>2025</v>
          </cell>
          <cell r="V57">
            <v>71067</v>
          </cell>
          <cell r="W57">
            <v>32400</v>
          </cell>
          <cell r="X57">
            <v>32400</v>
          </cell>
          <cell r="Y57">
            <v>11421</v>
          </cell>
          <cell r="Z57">
            <v>2000</v>
          </cell>
          <cell r="AA57">
            <v>2000</v>
          </cell>
          <cell r="AB57">
            <v>9421</v>
          </cell>
          <cell r="AC57">
            <v>9421</v>
          </cell>
        </row>
        <row r="58">
          <cell r="E58" t="str">
            <v>国道G325线鹤山址山至开平塘口段改建工程</v>
          </cell>
          <cell r="F58" t="str">
            <v>新改建</v>
          </cell>
          <cell r="G58" t="str">
            <v>国道</v>
          </cell>
          <cell r="H58">
            <v>94.623</v>
          </cell>
          <cell r="I58">
            <v>126.119</v>
          </cell>
          <cell r="J58" t="str">
            <v>一级公路</v>
          </cell>
          <cell r="K58">
            <v>34.526</v>
          </cell>
          <cell r="L58">
            <v>34.526</v>
          </cell>
          <cell r="M58">
            <v>0</v>
          </cell>
          <cell r="N58">
            <v>0</v>
          </cell>
          <cell r="O58">
            <v>0</v>
          </cell>
          <cell r="P58" t="str">
            <v>大桥5069.9米/17座，中桥505米/7座</v>
          </cell>
          <cell r="Q58">
            <v>164772</v>
          </cell>
          <cell r="R58">
            <v>16413</v>
          </cell>
          <cell r="S58">
            <v>28.952</v>
          </cell>
          <cell r="T58">
            <v>2021</v>
          </cell>
          <cell r="U58">
            <v>2026</v>
          </cell>
          <cell r="V58">
            <v>290865</v>
          </cell>
          <cell r="W58">
            <v>271128</v>
          </cell>
          <cell r="X58">
            <v>285865</v>
          </cell>
          <cell r="Y58">
            <v>68602</v>
          </cell>
          <cell r="Z58">
            <v>29895</v>
          </cell>
          <cell r="AA58">
            <v>14756.067</v>
          </cell>
          <cell r="AB58">
            <v>19353.5</v>
          </cell>
          <cell r="AC58">
            <v>10000</v>
          </cell>
        </row>
        <row r="59">
          <cell r="E59" t="str">
            <v>国道G240新会会城至牛湾段改建工程</v>
          </cell>
          <cell r="F59" t="str">
            <v>新建</v>
          </cell>
          <cell r="G59" t="str">
            <v>国道</v>
          </cell>
          <cell r="H59">
            <v>460.518</v>
          </cell>
          <cell r="I59">
            <v>497.577</v>
          </cell>
          <cell r="J59" t="str">
            <v>一级公路</v>
          </cell>
          <cell r="K59">
            <v>42</v>
          </cell>
          <cell r="L59">
            <v>42</v>
          </cell>
        </row>
        <row r="59">
          <cell r="P59" t="str">
            <v>特大桥1525m/1座、大中桥4861.71m/20座、下沉式隧道880m/2座</v>
          </cell>
          <cell r="Q59">
            <v>48800</v>
          </cell>
          <cell r="R59">
            <v>183734.72</v>
          </cell>
          <cell r="S59">
            <v>34.734</v>
          </cell>
          <cell r="T59">
            <v>2022</v>
          </cell>
          <cell r="U59">
            <v>2027</v>
          </cell>
          <cell r="V59">
            <v>386213</v>
          </cell>
          <cell r="W59">
            <v>128731</v>
          </cell>
          <cell r="X59">
            <v>297321</v>
          </cell>
          <cell r="Y59">
            <v>33949</v>
          </cell>
          <cell r="Z59">
            <v>22827</v>
          </cell>
          <cell r="AA59">
            <v>22827</v>
          </cell>
          <cell r="AB59">
            <v>5561</v>
          </cell>
          <cell r="AC59">
            <v>5561</v>
          </cell>
        </row>
        <row r="60">
          <cell r="E60" t="str">
            <v>国道G325线开平百合至恩平圣堂段改建工程</v>
          </cell>
          <cell r="F60" t="str">
            <v>新改建</v>
          </cell>
          <cell r="G60" t="str">
            <v>国道</v>
          </cell>
          <cell r="H60">
            <v>140</v>
          </cell>
          <cell r="I60">
            <v>166.08</v>
          </cell>
          <cell r="J60" t="str">
            <v>一级公路</v>
          </cell>
          <cell r="K60">
            <v>19.303</v>
          </cell>
          <cell r="L60">
            <v>19.303</v>
          </cell>
        </row>
        <row r="60">
          <cell r="P60" t="str">
            <v>大桥1682米/4座，中桥270米/8座，下沉式隧
道540米/1座，宽度为33米</v>
          </cell>
          <cell r="Q60">
            <v>55506</v>
          </cell>
          <cell r="R60">
            <v>26730</v>
          </cell>
          <cell r="S60">
            <v>16.811</v>
          </cell>
          <cell r="T60">
            <v>2025</v>
          </cell>
          <cell r="U60">
            <v>2028</v>
          </cell>
          <cell r="V60">
            <v>179300</v>
          </cell>
          <cell r="W60" t="str">
            <v>未开工</v>
          </cell>
          <cell r="X60">
            <v>1867</v>
          </cell>
          <cell r="Y60">
            <v>30186</v>
          </cell>
          <cell r="Z60">
            <v>720</v>
          </cell>
          <cell r="AA60">
            <v>720</v>
          </cell>
          <cell r="AB60">
            <v>9822</v>
          </cell>
          <cell r="AC60">
            <v>9822</v>
          </cell>
        </row>
        <row r="61">
          <cell r="E61" t="str">
            <v>省道S540线阳东区雅韶至山外东公路</v>
          </cell>
          <cell r="F61" t="str">
            <v>新改建</v>
          </cell>
          <cell r="G61" t="str">
            <v>省道</v>
          </cell>
          <cell r="H61">
            <v>0</v>
          </cell>
          <cell r="I61">
            <v>9.804</v>
          </cell>
        </row>
        <row r="61">
          <cell r="K61">
            <v>9.905</v>
          </cell>
          <cell r="L61">
            <v>9.905</v>
          </cell>
        </row>
        <row r="61">
          <cell r="P61" t="str">
            <v>4.0765KM</v>
          </cell>
          <cell r="Q61">
            <v>134524.5</v>
          </cell>
        </row>
        <row r="61">
          <cell r="S61">
            <v>5.8285</v>
          </cell>
          <cell r="T61">
            <v>2023</v>
          </cell>
          <cell r="U61">
            <v>2026</v>
          </cell>
          <cell r="V61">
            <v>136984.7343</v>
          </cell>
          <cell r="W61">
            <v>88684</v>
          </cell>
          <cell r="X61">
            <v>113984</v>
          </cell>
          <cell r="Y61">
            <v>29712</v>
          </cell>
          <cell r="Z61">
            <v>26775</v>
          </cell>
          <cell r="AA61">
            <v>16427</v>
          </cell>
          <cell r="AB61">
            <v>2937</v>
          </cell>
          <cell r="AC61">
            <v>2937</v>
          </cell>
        </row>
        <row r="62">
          <cell r="E62" t="str">
            <v>国道G207线遂溪县穿城段改线工程</v>
          </cell>
          <cell r="F62" t="str">
            <v>新改建</v>
          </cell>
          <cell r="G62" t="str">
            <v>国道</v>
          </cell>
          <cell r="H62">
            <v>4038.4</v>
          </cell>
          <cell r="I62">
            <v>4054.208</v>
          </cell>
          <cell r="J62" t="str">
            <v>一级</v>
          </cell>
          <cell r="K62">
            <v>15.775</v>
          </cell>
          <cell r="L62">
            <v>15.775</v>
          </cell>
        </row>
        <row r="62">
          <cell r="Q62">
            <v>1580.4</v>
          </cell>
          <cell r="R62">
            <v>136.2</v>
          </cell>
          <cell r="S62">
            <v>15.775</v>
          </cell>
          <cell r="T62">
            <v>2024</v>
          </cell>
          <cell r="U62">
            <v>2027</v>
          </cell>
          <cell r="V62">
            <v>122369</v>
          </cell>
          <cell r="W62">
            <v>48000</v>
          </cell>
          <cell r="X62">
            <v>65000</v>
          </cell>
          <cell r="Y62">
            <v>31000</v>
          </cell>
          <cell r="Z62">
            <v>3500</v>
          </cell>
          <cell r="AA62">
            <v>3500</v>
          </cell>
          <cell r="AB62">
            <v>13750</v>
          </cell>
          <cell r="AC62">
            <v>10000</v>
          </cell>
        </row>
        <row r="63">
          <cell r="E63" t="str">
            <v>省道S265线德庆县分水岭至河涝坪水库段升级改造工程</v>
          </cell>
          <cell r="F63" t="str">
            <v>升级改造</v>
          </cell>
          <cell r="G63" t="str">
            <v>省道</v>
          </cell>
          <cell r="H63">
            <v>72.727</v>
          </cell>
          <cell r="I63">
            <v>82.387</v>
          </cell>
          <cell r="J63" t="str">
            <v>三级</v>
          </cell>
          <cell r="K63">
            <v>9.776</v>
          </cell>
        </row>
        <row r="63">
          <cell r="O63">
            <v>9.776</v>
          </cell>
        </row>
        <row r="63">
          <cell r="S63">
            <v>9.776</v>
          </cell>
          <cell r="T63">
            <v>2024</v>
          </cell>
          <cell r="U63">
            <v>2025</v>
          </cell>
          <cell r="V63">
            <v>5410.64</v>
          </cell>
          <cell r="W63">
            <v>1640</v>
          </cell>
          <cell r="X63">
            <v>5410.64</v>
          </cell>
          <cell r="Y63">
            <v>4312</v>
          </cell>
          <cell r="Z63">
            <v>1230</v>
          </cell>
          <cell r="AA63">
            <v>1230</v>
          </cell>
          <cell r="AB63">
            <v>3082</v>
          </cell>
          <cell r="AC63">
            <v>3082</v>
          </cell>
        </row>
        <row r="64">
          <cell r="E64" t="str">
            <v>省道S118线南眉至匝村段和沙旁至杏花段公路升级改造工程</v>
          </cell>
          <cell r="F64" t="str">
            <v>升级改造</v>
          </cell>
          <cell r="G64" t="str">
            <v>省道</v>
          </cell>
          <cell r="H64" t="str">
            <v>245.564；315.703</v>
          </cell>
          <cell r="I64" t="str">
            <v>262.548；320.994</v>
          </cell>
          <cell r="J64" t="str">
            <v>三级</v>
          </cell>
          <cell r="K64">
            <v>22.239</v>
          </cell>
        </row>
        <row r="64">
          <cell r="O64">
            <v>22.239</v>
          </cell>
        </row>
        <row r="64">
          <cell r="S64">
            <v>22.239</v>
          </cell>
          <cell r="T64">
            <v>2024</v>
          </cell>
          <cell r="U64">
            <v>2026</v>
          </cell>
          <cell r="V64">
            <v>13676.93</v>
          </cell>
          <cell r="W64">
            <v>1780</v>
          </cell>
          <cell r="X64">
            <v>10941.544</v>
          </cell>
          <cell r="Y64">
            <v>10095</v>
          </cell>
          <cell r="Z64">
            <v>2829</v>
          </cell>
          <cell r="AA64">
            <v>2829</v>
          </cell>
          <cell r="AB64">
            <v>7266</v>
          </cell>
          <cell r="AC64">
            <v>7266</v>
          </cell>
        </row>
        <row r="65">
          <cell r="E65" t="str">
            <v>国道G355线怀集县城高凤至大岭段改建工程</v>
          </cell>
          <cell r="F65" t="str">
            <v>新改建</v>
          </cell>
          <cell r="G65" t="str">
            <v>国道</v>
          </cell>
          <cell r="H65">
            <v>1265.677</v>
          </cell>
          <cell r="I65">
            <v>1274.032</v>
          </cell>
          <cell r="J65" t="str">
            <v>二级</v>
          </cell>
          <cell r="K65">
            <v>9.076</v>
          </cell>
          <cell r="L65">
            <v>9.076</v>
          </cell>
          <cell r="M65">
            <v>0</v>
          </cell>
          <cell r="N65">
            <v>0</v>
          </cell>
          <cell r="O65">
            <v>0</v>
          </cell>
          <cell r="P65" t="str">
            <v>大桥1座，长396.08米，宽33米；中桥1座，长186.40米，宽31米。中隧1座，长655米，宽29.8米。</v>
          </cell>
          <cell r="Q65">
            <v>12278.4</v>
          </cell>
          <cell r="R65">
            <v>25101.48</v>
          </cell>
          <cell r="S65">
            <v>7.839</v>
          </cell>
          <cell r="T65">
            <v>2023</v>
          </cell>
          <cell r="U65">
            <v>2026</v>
          </cell>
          <cell r="V65">
            <v>84121.38</v>
          </cell>
          <cell r="W65">
            <v>38571.83</v>
          </cell>
          <cell r="X65">
            <v>54244.95</v>
          </cell>
          <cell r="Y65">
            <v>14726</v>
          </cell>
          <cell r="Z65">
            <v>5000</v>
          </cell>
          <cell r="AA65">
            <v>802.89</v>
          </cell>
          <cell r="AB65">
            <v>4863</v>
          </cell>
          <cell r="AC65">
            <v>2917.8</v>
          </cell>
        </row>
        <row r="66">
          <cell r="E66" t="str">
            <v>省道S261线连南大麦山至连山小三江段新改建工程（连南段）</v>
          </cell>
          <cell r="F66" t="str">
            <v>新改建</v>
          </cell>
          <cell r="G66" t="str">
            <v>省道</v>
          </cell>
          <cell r="H66">
            <v>0</v>
          </cell>
          <cell r="I66">
            <v>21.52</v>
          </cell>
          <cell r="J66" t="str">
            <v>三级</v>
          </cell>
          <cell r="K66">
            <v>21.524</v>
          </cell>
        </row>
        <row r="66">
          <cell r="O66">
            <v>21.524</v>
          </cell>
          <cell r="P66" t="str">
            <v>长510米/中桥138米</v>
          </cell>
        </row>
        <row r="66">
          <cell r="R66">
            <v>1250.14</v>
          </cell>
          <cell r="S66">
            <v>46.718</v>
          </cell>
          <cell r="T66">
            <v>2026</v>
          </cell>
          <cell r="U66">
            <v>2028</v>
          </cell>
          <cell r="V66">
            <v>32978</v>
          </cell>
          <cell r="W66">
            <v>1744</v>
          </cell>
          <cell r="X66">
            <v>14625</v>
          </cell>
          <cell r="Y66">
            <v>10380</v>
          </cell>
          <cell r="Z66">
            <v>2000</v>
          </cell>
          <cell r="AA66">
            <v>0</v>
          </cell>
          <cell r="AB66">
            <v>1396.66666666667</v>
          </cell>
          <cell r="AC66">
            <v>838</v>
          </cell>
        </row>
        <row r="67">
          <cell r="E67" t="str">
            <v>省道S261线连南大麦山至连山小三江段新改建工程（连山段）</v>
          </cell>
          <cell r="F67" t="str">
            <v>新改建</v>
          </cell>
          <cell r="G67" t="str">
            <v>省道</v>
          </cell>
          <cell r="H67">
            <v>21.52</v>
          </cell>
          <cell r="I67">
            <v>47.228</v>
          </cell>
          <cell r="J67" t="str">
            <v>三级</v>
          </cell>
          <cell r="K67">
            <v>25.704</v>
          </cell>
        </row>
        <row r="67">
          <cell r="O67">
            <v>25.704</v>
          </cell>
        </row>
        <row r="67">
          <cell r="T67">
            <v>2026</v>
          </cell>
          <cell r="U67">
            <v>2028</v>
          </cell>
          <cell r="V67">
            <v>26771</v>
          </cell>
        </row>
        <row r="67">
          <cell r="Y67">
            <v>11712</v>
          </cell>
          <cell r="Z67">
            <v>2000</v>
          </cell>
          <cell r="AA67">
            <v>0</v>
          </cell>
          <cell r="AB67">
            <v>1618.66666666667</v>
          </cell>
          <cell r="AC67">
            <v>971.2</v>
          </cell>
        </row>
        <row r="68">
          <cell r="E68" t="str">
            <v>国道G358线英德市英城至大湾段一级公路改建工程</v>
          </cell>
          <cell r="F68" t="str">
            <v>改建</v>
          </cell>
          <cell r="G68" t="str">
            <v>国道</v>
          </cell>
          <cell r="H68">
            <v>932.471</v>
          </cell>
          <cell r="I68">
            <v>985.755</v>
          </cell>
          <cell r="J68" t="str">
            <v>二级</v>
          </cell>
          <cell r="K68">
            <v>53.286</v>
          </cell>
          <cell r="L68">
            <v>53.286</v>
          </cell>
        </row>
        <row r="68">
          <cell r="P68" t="str">
            <v>石灰铺大桥长126.48米，宽32米；河江渡大桥长117.06米，宽33米；大湾大桥长148.06米，宽24.5米</v>
          </cell>
          <cell r="Q68">
            <v>11537.81</v>
          </cell>
        </row>
        <row r="68">
          <cell r="S68">
            <v>52.895</v>
          </cell>
          <cell r="T68">
            <v>2022</v>
          </cell>
          <cell r="U68">
            <v>2027</v>
          </cell>
          <cell r="V68">
            <v>144761</v>
          </cell>
          <cell r="W68">
            <v>120428</v>
          </cell>
          <cell r="X68">
            <v>130306</v>
          </cell>
          <cell r="Y68">
            <v>48002.4</v>
          </cell>
          <cell r="Z68">
            <v>32500</v>
          </cell>
          <cell r="AA68">
            <v>18210.5</v>
          </cell>
          <cell r="AB68">
            <v>7751.2</v>
          </cell>
          <cell r="AC68">
            <v>7751.2</v>
          </cell>
        </row>
        <row r="69">
          <cell r="E69" t="str">
            <v>潮州轨道交通潮安段交通枢纽配套设施工程（S233线枫溪广场至炮浮南路段改建）</v>
          </cell>
          <cell r="F69" t="str">
            <v>改建</v>
          </cell>
          <cell r="G69" t="str">
            <v>省道</v>
          </cell>
          <cell r="H69">
            <v>105.145</v>
          </cell>
          <cell r="I69">
            <v>111.645</v>
          </cell>
          <cell r="J69" t="str">
            <v>一级</v>
          </cell>
          <cell r="K69">
            <v>6.5</v>
          </cell>
          <cell r="L69">
            <v>6.5</v>
          </cell>
        </row>
        <row r="69">
          <cell r="S69">
            <v>6.5</v>
          </cell>
          <cell r="T69">
            <v>2025</v>
          </cell>
          <cell r="U69">
            <v>2027</v>
          </cell>
          <cell r="V69">
            <v>54592.34</v>
          </cell>
          <cell r="W69">
            <v>8748</v>
          </cell>
          <cell r="X69">
            <v>12000</v>
          </cell>
          <cell r="Y69">
            <v>2730</v>
          </cell>
          <cell r="Z69">
            <v>854.53</v>
          </cell>
        </row>
        <row r="69">
          <cell r="AB69">
            <v>468.8675</v>
          </cell>
          <cell r="AC69">
            <v>281.3205</v>
          </cell>
        </row>
        <row r="70">
          <cell r="E70" t="str">
            <v>国道G238线普宁益岭至惠来交界段改建工程</v>
          </cell>
          <cell r="F70" t="str">
            <v>改建</v>
          </cell>
          <cell r="G70" t="str">
            <v>国道</v>
          </cell>
          <cell r="H70">
            <v>930.84</v>
          </cell>
          <cell r="I70">
            <v>941.946</v>
          </cell>
          <cell r="J70" t="str">
            <v>二级</v>
          </cell>
          <cell r="K70">
            <v>11.106</v>
          </cell>
          <cell r="L70">
            <v>11.106</v>
          </cell>
        </row>
        <row r="70">
          <cell r="P70" t="str">
            <v>特大桥1014.6m,大桥1949.3m，中桥80.60m, 路基宽度25.5m</v>
          </cell>
          <cell r="Q70">
            <v>87925.6</v>
          </cell>
          <cell r="R70">
            <v>2619.8</v>
          </cell>
          <cell r="S70">
            <v>7.973</v>
          </cell>
          <cell r="T70">
            <v>2023</v>
          </cell>
          <cell r="U70">
            <v>2026</v>
          </cell>
          <cell r="V70">
            <v>105562</v>
          </cell>
          <cell r="W70">
            <v>85353</v>
          </cell>
          <cell r="X70">
            <v>90000</v>
          </cell>
          <cell r="Y70">
            <v>32837</v>
          </cell>
          <cell r="Z70">
            <v>19000</v>
          </cell>
          <cell r="AA70">
            <v>9774.9</v>
          </cell>
          <cell r="AB70">
            <v>13837</v>
          </cell>
          <cell r="AC70">
            <v>10000</v>
          </cell>
        </row>
        <row r="71">
          <cell r="E71" t="str">
            <v>国道G238线普宁交界至惠来惠城段改建工程</v>
          </cell>
          <cell r="F71" t="str">
            <v>升级改造</v>
          </cell>
          <cell r="G71" t="str">
            <v>国道</v>
          </cell>
          <cell r="H71">
            <v>941.822</v>
          </cell>
          <cell r="I71">
            <v>966.115</v>
          </cell>
          <cell r="J71" t="str">
            <v>二级</v>
          </cell>
          <cell r="K71">
            <v>22.191</v>
          </cell>
          <cell r="L71">
            <v>22.191</v>
          </cell>
        </row>
        <row r="71">
          <cell r="P71" t="str">
            <v>大桥2341.3、宽度12-16.25米。</v>
          </cell>
          <cell r="Q71">
            <v>60145.13</v>
          </cell>
          <cell r="R71">
            <v>2923.275</v>
          </cell>
          <cell r="S71">
            <v>19.85</v>
          </cell>
          <cell r="T71">
            <v>2023</v>
          </cell>
          <cell r="U71">
            <v>2026</v>
          </cell>
          <cell r="V71">
            <v>96869.51</v>
          </cell>
          <cell r="W71">
            <v>89129</v>
          </cell>
          <cell r="X71">
            <v>91869</v>
          </cell>
          <cell r="Y71">
            <v>40986</v>
          </cell>
          <cell r="Z71">
            <v>32891</v>
          </cell>
          <cell r="AA71">
            <v>17395</v>
          </cell>
          <cell r="AB71">
            <v>8095</v>
          </cell>
          <cell r="AC71">
            <v>8095</v>
          </cell>
        </row>
        <row r="72">
          <cell r="E72" t="str">
            <v>省道S237线揭西灰寨至棉湖段改建工程</v>
          </cell>
          <cell r="F72" t="str">
            <v>改建</v>
          </cell>
          <cell r="G72" t="str">
            <v>省道</v>
          </cell>
          <cell r="H72">
            <v>0</v>
          </cell>
          <cell r="I72">
            <v>20.701</v>
          </cell>
          <cell r="J72" t="str">
            <v>二级</v>
          </cell>
          <cell r="K72">
            <v>20.701</v>
          </cell>
          <cell r="L72">
            <v>20.701</v>
          </cell>
        </row>
        <row r="72">
          <cell r="P72" t="str">
            <v>大桥286m*18.5m、中桥44.4m*26m</v>
          </cell>
          <cell r="Q72">
            <v>5291</v>
          </cell>
          <cell r="R72">
            <v>1154.4</v>
          </cell>
          <cell r="S72">
            <v>20.371</v>
          </cell>
          <cell r="T72">
            <v>2024</v>
          </cell>
          <cell r="U72">
            <v>2026</v>
          </cell>
          <cell r="V72">
            <v>28296.84</v>
          </cell>
          <cell r="W72">
            <v>21980</v>
          </cell>
          <cell r="X72">
            <v>25450</v>
          </cell>
          <cell r="Y72">
            <v>12421</v>
          </cell>
          <cell r="Z72">
            <v>9000</v>
          </cell>
          <cell r="AA72">
            <v>1259</v>
          </cell>
          <cell r="AB72">
            <v>1710.5</v>
          </cell>
          <cell r="AC72">
            <v>1026.3</v>
          </cell>
        </row>
        <row r="73">
          <cell r="E73" t="str">
            <v>国道G324线云浮市腰古至茶洞段改线工程</v>
          </cell>
          <cell r="F73" t="str">
            <v>新改建</v>
          </cell>
          <cell r="G73" t="str">
            <v>国道</v>
          </cell>
          <cell r="H73">
            <v>1159</v>
          </cell>
          <cell r="I73">
            <v>1193.924</v>
          </cell>
          <cell r="J73" t="str">
            <v>一级</v>
          </cell>
          <cell r="K73">
            <v>34.898</v>
          </cell>
          <cell r="L73">
            <v>34.898</v>
          </cell>
        </row>
        <row r="73">
          <cell r="P73" t="str">
            <v>主线大桥3658.6m/16座、中桥217.4m/4座,平均宽度32米；匝道桥432.0m/1座，平均宽度10.5米；隧道368m/1座</v>
          </cell>
          <cell r="Q73">
            <v>115419.2</v>
          </cell>
          <cell r="R73">
            <v>7040.2</v>
          </cell>
          <cell r="S73">
            <v>30.223</v>
          </cell>
          <cell r="T73">
            <v>2023</v>
          </cell>
          <cell r="U73">
            <v>2026</v>
          </cell>
          <cell r="V73">
            <v>230300</v>
          </cell>
          <cell r="W73">
            <v>217795</v>
          </cell>
          <cell r="X73">
            <v>220000</v>
          </cell>
          <cell r="Y73">
            <v>55847</v>
          </cell>
          <cell r="Z73">
            <v>53048.8</v>
          </cell>
          <cell r="AA73">
            <v>37669.167173</v>
          </cell>
          <cell r="AB73">
            <v>2798.2</v>
          </cell>
          <cell r="AC73">
            <v>2798.2</v>
          </cell>
        </row>
        <row r="74">
          <cell r="E74" t="str">
            <v>国道G324线罗定素龙至附城段改线工程</v>
          </cell>
          <cell r="F74" t="str">
            <v>改建</v>
          </cell>
          <cell r="G74" t="str">
            <v>国道</v>
          </cell>
          <cell r="H74">
            <v>1257</v>
          </cell>
          <cell r="I74">
            <v>1274.796</v>
          </cell>
          <cell r="J74" t="str">
            <v>一级</v>
          </cell>
          <cell r="K74">
            <v>17.796</v>
          </cell>
          <cell r="L74">
            <v>17.796</v>
          </cell>
        </row>
        <row r="74">
          <cell r="Q74">
            <v>20124.9</v>
          </cell>
          <cell r="R74">
            <v>3590.5</v>
          </cell>
          <cell r="S74">
            <v>17.796</v>
          </cell>
          <cell r="T74">
            <v>2025</v>
          </cell>
          <cell r="U74">
            <v>2027</v>
          </cell>
          <cell r="V74">
            <v>94569</v>
          </cell>
          <cell r="W74">
            <v>2213</v>
          </cell>
          <cell r="X74">
            <v>3013</v>
          </cell>
          <cell r="Y74">
            <v>21765.725</v>
          </cell>
          <cell r="Z74">
            <v>990</v>
          </cell>
          <cell r="AA74">
            <v>50.4</v>
          </cell>
          <cell r="AB74">
            <v>5193.93125</v>
          </cell>
          <cell r="AC74">
            <v>3116.35875</v>
          </cell>
        </row>
        <row r="75">
          <cell r="K75">
            <v>2086.43462</v>
          </cell>
          <cell r="L75">
            <v>1125.84262</v>
          </cell>
          <cell r="M75">
            <v>211.2</v>
          </cell>
          <cell r="N75">
            <v>346.809</v>
          </cell>
          <cell r="O75">
            <v>402.483</v>
          </cell>
        </row>
        <row r="75">
          <cell r="Q75">
            <v>3317769.485</v>
          </cell>
          <cell r="R75">
            <v>322100.6506</v>
          </cell>
          <cell r="S75">
            <v>1585.14857</v>
          </cell>
        </row>
        <row r="75">
          <cell r="V75">
            <v>8572716.7035</v>
          </cell>
          <cell r="W75">
            <v>2840875.8209</v>
          </cell>
          <cell r="X75">
            <v>3608503.7534</v>
          </cell>
          <cell r="Y75">
            <v>1611847.0541</v>
          </cell>
          <cell r="Z75">
            <v>0</v>
          </cell>
          <cell r="AA75">
            <v>0</v>
          </cell>
          <cell r="AB75">
            <v>600881.463553333</v>
          </cell>
          <cell r="AC75">
            <v>490588.490293333</v>
          </cell>
        </row>
        <row r="76">
          <cell r="E76" t="str">
            <v>汕头市潮阳区练江片区乡村振兴示范带—潮阳区揭海公路城南至海门段市政化配套设施建设工程（一期）</v>
          </cell>
          <cell r="F76" t="str">
            <v>路面改造</v>
          </cell>
          <cell r="G76" t="str">
            <v>省道</v>
          </cell>
          <cell r="H76">
            <v>83.025</v>
          </cell>
          <cell r="I76">
            <v>95.348</v>
          </cell>
          <cell r="J76" t="str">
            <v>二、三级</v>
          </cell>
          <cell r="K76">
            <v>12.323</v>
          </cell>
        </row>
        <row r="76">
          <cell r="M76">
            <v>3.962</v>
          </cell>
          <cell r="N76">
            <v>0.162</v>
          </cell>
          <cell r="O76">
            <v>8.199</v>
          </cell>
        </row>
        <row r="76">
          <cell r="S76">
            <v>9.707</v>
          </cell>
          <cell r="T76">
            <v>2025</v>
          </cell>
          <cell r="U76">
            <v>2026</v>
          </cell>
          <cell r="V76">
            <v>7880.53</v>
          </cell>
          <cell r="W76">
            <v>0</v>
          </cell>
          <cell r="X76">
            <v>2381.53</v>
          </cell>
          <cell r="Y76">
            <v>3024.14</v>
          </cell>
          <cell r="Z76">
            <v>0</v>
          </cell>
          <cell r="AA76">
            <v>0</v>
          </cell>
          <cell r="AB76">
            <v>3024.14</v>
          </cell>
          <cell r="AC76">
            <v>3024.14</v>
          </cell>
        </row>
        <row r="77">
          <cell r="E77" t="str">
            <v>省道S245线翁源县红岭路口至六里段路面改造工程</v>
          </cell>
          <cell r="F77" t="str">
            <v>路面改造</v>
          </cell>
          <cell r="G77" t="str">
            <v>省道</v>
          </cell>
          <cell r="H77">
            <v>42.25</v>
          </cell>
          <cell r="I77">
            <v>56.72</v>
          </cell>
          <cell r="J77" t="str">
            <v>三级公路</v>
          </cell>
          <cell r="K77">
            <v>14.47</v>
          </cell>
        </row>
        <row r="77">
          <cell r="O77">
            <v>14.47</v>
          </cell>
          <cell r="P77" t="str">
            <v>中桥：长度51.5米、宽度8.5米</v>
          </cell>
          <cell r="Q77">
            <v>0</v>
          </cell>
          <cell r="R77">
            <v>437.75</v>
          </cell>
          <cell r="S77">
            <v>57.842</v>
          </cell>
          <cell r="T77">
            <v>2025</v>
          </cell>
          <cell r="U77">
            <v>2026</v>
          </cell>
          <cell r="V77">
            <v>4108.76</v>
          </cell>
          <cell r="W77" t="str">
            <v>未开工</v>
          </cell>
          <cell r="X77">
            <v>1503.76</v>
          </cell>
          <cell r="Y77">
            <v>2604.6</v>
          </cell>
          <cell r="Z77">
            <v>0</v>
          </cell>
          <cell r="AA77">
            <v>0</v>
          </cell>
          <cell r="AB77">
            <v>2604.6</v>
          </cell>
          <cell r="AC77">
            <v>2604.6</v>
          </cell>
        </row>
        <row r="78">
          <cell r="E78" t="str">
            <v>国道G220线南雄中站村至头塘铺段路面改造工程</v>
          </cell>
          <cell r="F78" t="str">
            <v>路面改造</v>
          </cell>
          <cell r="G78" t="str">
            <v>国道</v>
          </cell>
          <cell r="H78">
            <v>2166.197</v>
          </cell>
          <cell r="I78">
            <v>2183.385</v>
          </cell>
          <cell r="J78" t="str">
            <v>一级、二级</v>
          </cell>
          <cell r="K78">
            <v>14.188</v>
          </cell>
          <cell r="L78">
            <v>0.179</v>
          </cell>
          <cell r="M78">
            <v>14.009</v>
          </cell>
          <cell r="N78">
            <v>0</v>
          </cell>
          <cell r="O78">
            <v>0</v>
          </cell>
          <cell r="P78">
            <v>0</v>
          </cell>
          <cell r="Q78">
            <v>0</v>
          </cell>
          <cell r="R78">
            <v>0</v>
          </cell>
          <cell r="S78">
            <v>5.0722</v>
          </cell>
          <cell r="T78">
            <v>2025</v>
          </cell>
          <cell r="U78">
            <v>2026</v>
          </cell>
          <cell r="V78">
            <v>6753</v>
          </cell>
          <cell r="W78" t="str">
            <v>未开工</v>
          </cell>
          <cell r="X78">
            <v>3500</v>
          </cell>
          <cell r="Y78">
            <v>5958.96</v>
          </cell>
          <cell r="Z78">
            <v>0</v>
          </cell>
          <cell r="AA78">
            <v>0</v>
          </cell>
          <cell r="AB78">
            <v>5958.96</v>
          </cell>
          <cell r="AC78">
            <v>5958.96</v>
          </cell>
        </row>
        <row r="79">
          <cell r="E79" t="str">
            <v>省道S517线仁化县红山至高坪电站段路面改造工程</v>
          </cell>
          <cell r="F79" t="str">
            <v>路面改造</v>
          </cell>
          <cell r="G79" t="str">
            <v>省道</v>
          </cell>
          <cell r="H79">
            <v>76.5</v>
          </cell>
          <cell r="I79">
            <v>88.74</v>
          </cell>
          <cell r="J79" t="str">
            <v>四级</v>
          </cell>
          <cell r="K79">
            <v>12.24</v>
          </cell>
        </row>
        <row r="79">
          <cell r="O79">
            <v>12.24</v>
          </cell>
        </row>
        <row r="79">
          <cell r="S79">
            <v>6.8244</v>
          </cell>
          <cell r="T79">
            <v>2025</v>
          </cell>
          <cell r="U79">
            <v>2026</v>
          </cell>
          <cell r="V79">
            <v>3428.58</v>
          </cell>
          <cell r="W79" t="str">
            <v>0</v>
          </cell>
          <cell r="X79">
            <v>1000</v>
          </cell>
          <cell r="Y79">
            <v>2203.2</v>
          </cell>
          <cell r="Z79">
            <v>0</v>
          </cell>
          <cell r="AA79">
            <v>0</v>
          </cell>
          <cell r="AB79">
            <v>2203.2</v>
          </cell>
          <cell r="AC79">
            <v>2203.2</v>
          </cell>
        </row>
        <row r="80">
          <cell r="E80" t="str">
            <v>省道S259线新丰县马头至石角段路面改造工程</v>
          </cell>
          <cell r="F80" t="str">
            <v>路面改造</v>
          </cell>
          <cell r="G80" t="str">
            <v>省道</v>
          </cell>
          <cell r="H80">
            <v>0</v>
          </cell>
          <cell r="I80">
            <v>17</v>
          </cell>
          <cell r="J80" t="str">
            <v>二级</v>
          </cell>
          <cell r="K80">
            <v>17</v>
          </cell>
        </row>
        <row r="80">
          <cell r="N80">
            <v>17</v>
          </cell>
        </row>
        <row r="80">
          <cell r="P80">
            <v>0</v>
          </cell>
          <cell r="Q80">
            <v>0</v>
          </cell>
          <cell r="R80">
            <v>0</v>
          </cell>
          <cell r="S80">
            <v>2.208</v>
          </cell>
          <cell r="T80">
            <v>2024</v>
          </cell>
          <cell r="U80">
            <v>2026</v>
          </cell>
          <cell r="V80">
            <v>4060.58</v>
          </cell>
          <cell r="W80">
            <v>800</v>
          </cell>
          <cell r="X80">
            <v>3500</v>
          </cell>
          <cell r="Y80">
            <v>3655</v>
          </cell>
          <cell r="Z80">
            <v>0</v>
          </cell>
          <cell r="AA80">
            <v>0</v>
          </cell>
          <cell r="AB80">
            <v>3655</v>
          </cell>
          <cell r="AC80">
            <v>3655</v>
          </cell>
        </row>
        <row r="81">
          <cell r="E81" t="str">
            <v>国道G105线连平镇南至百叟段路面改造工程</v>
          </cell>
          <cell r="F81" t="str">
            <v>路面改造</v>
          </cell>
          <cell r="G81" t="str">
            <v>国道</v>
          </cell>
          <cell r="H81">
            <v>2373</v>
          </cell>
          <cell r="I81">
            <v>2378.402</v>
          </cell>
          <cell r="J81" t="str">
            <v>一级</v>
          </cell>
          <cell r="K81">
            <v>5.402</v>
          </cell>
          <cell r="L81">
            <v>5.402</v>
          </cell>
        </row>
        <row r="81">
          <cell r="S81">
            <v>6.418</v>
          </cell>
          <cell r="T81">
            <v>2026</v>
          </cell>
          <cell r="U81">
            <v>2027</v>
          </cell>
          <cell r="V81">
            <v>4313.48</v>
          </cell>
        </row>
        <row r="81">
          <cell r="Y81">
            <v>3025</v>
          </cell>
          <cell r="Z81">
            <v>0</v>
          </cell>
          <cell r="AA81">
            <v>0</v>
          </cell>
          <cell r="AB81">
            <v>3025</v>
          </cell>
          <cell r="AC81">
            <v>3025</v>
          </cell>
        </row>
        <row r="82">
          <cell r="E82" t="str">
            <v>省道S340线五华县洞口至水墩段路面改造工程</v>
          </cell>
          <cell r="F82" t="str">
            <v>路面改造</v>
          </cell>
          <cell r="G82" t="str">
            <v>省道</v>
          </cell>
          <cell r="H82">
            <v>62.475</v>
          </cell>
          <cell r="I82">
            <v>70.052</v>
          </cell>
          <cell r="J82" t="str">
            <v>四级</v>
          </cell>
          <cell r="K82">
            <v>7.577</v>
          </cell>
        </row>
        <row r="82">
          <cell r="O82">
            <v>7.577</v>
          </cell>
        </row>
        <row r="82">
          <cell r="S82">
            <v>7.181</v>
          </cell>
          <cell r="T82">
            <v>2025</v>
          </cell>
          <cell r="U82">
            <v>2026</v>
          </cell>
          <cell r="V82">
            <v>2027.87</v>
          </cell>
          <cell r="W82">
            <v>0</v>
          </cell>
          <cell r="X82">
            <v>1000</v>
          </cell>
          <cell r="Y82">
            <v>1515.4</v>
          </cell>
          <cell r="Z82">
            <v>0</v>
          </cell>
          <cell r="AA82">
            <v>0</v>
          </cell>
          <cell r="AB82">
            <v>1515</v>
          </cell>
          <cell r="AC82">
            <v>1515</v>
          </cell>
        </row>
        <row r="83">
          <cell r="E83" t="str">
            <v>省道S228线丰顺县尖山至赤竹坪段路面改造工程</v>
          </cell>
          <cell r="F83" t="str">
            <v>路面改造</v>
          </cell>
          <cell r="G83" t="str">
            <v>省道</v>
          </cell>
          <cell r="H83">
            <v>187</v>
          </cell>
          <cell r="I83">
            <v>192.114</v>
          </cell>
          <cell r="J83" t="str">
            <v>三级</v>
          </cell>
          <cell r="K83">
            <v>5.114</v>
          </cell>
        </row>
        <row r="83">
          <cell r="O83">
            <v>5.114</v>
          </cell>
        </row>
        <row r="83">
          <cell r="S83">
            <v>1.674</v>
          </cell>
          <cell r="T83">
            <v>2026</v>
          </cell>
          <cell r="U83">
            <v>2027</v>
          </cell>
          <cell r="V83">
            <v>1470.14</v>
          </cell>
          <cell r="W83">
            <v>0</v>
          </cell>
          <cell r="X83">
            <v>0</v>
          </cell>
          <cell r="Y83">
            <v>1022.8</v>
          </cell>
          <cell r="Z83">
            <v>0</v>
          </cell>
          <cell r="AA83">
            <v>0</v>
          </cell>
          <cell r="AB83">
            <v>1022.8</v>
          </cell>
          <cell r="AC83">
            <v>1022.8</v>
          </cell>
        </row>
        <row r="84">
          <cell r="E84" t="str">
            <v>省道S239线梅县区石坑礤下至上新段路面改造工程</v>
          </cell>
          <cell r="F84" t="str">
            <v>路面改造</v>
          </cell>
          <cell r="G84" t="str">
            <v>省道</v>
          </cell>
          <cell r="H84" t="str">
            <v>89.16893.598</v>
          </cell>
          <cell r="I84" t="str">
            <v>92.0196.078</v>
          </cell>
          <cell r="J84" t="str">
            <v>三级</v>
          </cell>
          <cell r="K84">
            <v>5.322</v>
          </cell>
        </row>
        <row r="84">
          <cell r="O84">
            <v>5.322</v>
          </cell>
        </row>
        <row r="84">
          <cell r="S84">
            <v>3.627</v>
          </cell>
          <cell r="T84">
            <v>2026</v>
          </cell>
          <cell r="U84">
            <v>2027</v>
          </cell>
          <cell r="V84">
            <v>1331</v>
          </cell>
          <cell r="W84">
            <v>0</v>
          </cell>
          <cell r="X84">
            <v>100</v>
          </cell>
          <cell r="Y84">
            <v>1064</v>
          </cell>
          <cell r="Z84">
            <v>0</v>
          </cell>
          <cell r="AA84">
            <v>0</v>
          </cell>
          <cell r="AB84">
            <v>1064</v>
          </cell>
          <cell r="AC84">
            <v>1064</v>
          </cell>
        </row>
        <row r="85">
          <cell r="E85" t="str">
            <v>省道S233线留隍金岗村至茶背派出所段路面改造工程</v>
          </cell>
          <cell r="F85" t="str">
            <v>路面改造</v>
          </cell>
          <cell r="G85" t="str">
            <v>省道</v>
          </cell>
          <cell r="H85">
            <v>66.3</v>
          </cell>
          <cell r="I85">
            <v>71.445</v>
          </cell>
          <cell r="J85" t="str">
            <v>二级</v>
          </cell>
          <cell r="K85">
            <v>5.145</v>
          </cell>
        </row>
        <row r="85">
          <cell r="N85">
            <v>5.145</v>
          </cell>
        </row>
        <row r="85">
          <cell r="S85">
            <v>5.008</v>
          </cell>
          <cell r="T85">
            <v>2026</v>
          </cell>
          <cell r="U85">
            <v>2027</v>
          </cell>
          <cell r="V85">
            <v>0</v>
          </cell>
          <cell r="W85">
            <v>0</v>
          </cell>
          <cell r="X85">
            <v>0</v>
          </cell>
          <cell r="Y85">
            <v>1183</v>
          </cell>
          <cell r="Z85">
            <v>0</v>
          </cell>
          <cell r="AA85">
            <v>0</v>
          </cell>
          <cell r="AB85">
            <v>1183</v>
          </cell>
          <cell r="AC85">
            <v>1183</v>
          </cell>
        </row>
        <row r="86">
          <cell r="E86" t="str">
            <v>省道S254线博罗下村桥至黎村段路面改造工程</v>
          </cell>
          <cell r="F86" t="str">
            <v>路面改造</v>
          </cell>
          <cell r="G86" t="str">
            <v>省道</v>
          </cell>
          <cell r="H86">
            <v>130.603</v>
          </cell>
          <cell r="I86">
            <v>143.133</v>
          </cell>
          <cell r="J86" t="str">
            <v>一级</v>
          </cell>
          <cell r="K86">
            <v>12.53</v>
          </cell>
          <cell r="L86">
            <v>12.53</v>
          </cell>
        </row>
        <row r="86">
          <cell r="S86">
            <v>7.096</v>
          </cell>
          <cell r="T86">
            <v>2025</v>
          </cell>
          <cell r="U86">
            <v>2026</v>
          </cell>
          <cell r="V86">
            <v>6503</v>
          </cell>
          <cell r="W86">
            <v>0</v>
          </cell>
          <cell r="X86">
            <v>6503</v>
          </cell>
          <cell r="Y86">
            <v>5262.6</v>
          </cell>
          <cell r="Z86">
            <v>0</v>
          </cell>
          <cell r="AA86">
            <v>0</v>
          </cell>
          <cell r="AB86">
            <v>5262.6</v>
          </cell>
          <cell r="AC86">
            <v>5262.6</v>
          </cell>
        </row>
        <row r="87">
          <cell r="E87" t="str">
            <v>省道S254线博罗广惠高速罗阳出口至惠城交界段路面改造工程</v>
          </cell>
          <cell r="F87" t="str">
            <v>路面改造</v>
          </cell>
          <cell r="G87" t="str">
            <v>省道</v>
          </cell>
          <cell r="H87">
            <v>143.133</v>
          </cell>
          <cell r="I87">
            <v>153.154</v>
          </cell>
          <cell r="J87" t="str">
            <v>一级公路</v>
          </cell>
          <cell r="K87">
            <v>5.736</v>
          </cell>
          <cell r="L87">
            <v>5.736</v>
          </cell>
        </row>
        <row r="87">
          <cell r="S87">
            <v>16.667</v>
          </cell>
          <cell r="T87">
            <v>2025</v>
          </cell>
          <cell r="U87">
            <v>2025</v>
          </cell>
          <cell r="V87">
            <v>4529.73</v>
          </cell>
        </row>
        <row r="87">
          <cell r="X87">
            <v>4529.73</v>
          </cell>
          <cell r="Y87">
            <v>2409</v>
          </cell>
          <cell r="Z87">
            <v>0</v>
          </cell>
          <cell r="AA87">
            <v>0</v>
          </cell>
          <cell r="AB87">
            <v>2409</v>
          </cell>
          <cell r="AC87">
            <v>2409</v>
          </cell>
        </row>
        <row r="88">
          <cell r="E88" t="str">
            <v>省道S387惠州大亚湾北环路(石化大道中圆盘)至北环路(大亚湾高速出口)段路面改造工程</v>
          </cell>
          <cell r="F88" t="str">
            <v>路面改造</v>
          </cell>
          <cell r="G88" t="str">
            <v>省道</v>
          </cell>
          <cell r="H88">
            <v>146.818</v>
          </cell>
          <cell r="I88">
            <v>155.255</v>
          </cell>
          <cell r="J88" t="str">
            <v>一级公路</v>
          </cell>
          <cell r="K88">
            <v>8.437</v>
          </cell>
          <cell r="L88">
            <v>8.437</v>
          </cell>
        </row>
        <row r="88">
          <cell r="S88">
            <v>22.239</v>
          </cell>
          <cell r="T88">
            <v>2025</v>
          </cell>
          <cell r="U88">
            <v>2026</v>
          </cell>
          <cell r="V88">
            <v>10096.53</v>
          </cell>
          <cell r="W88">
            <v>0</v>
          </cell>
          <cell r="X88">
            <v>4000</v>
          </cell>
          <cell r="Y88">
            <v>3543.54</v>
          </cell>
          <cell r="Z88">
            <v>0</v>
          </cell>
          <cell r="AA88">
            <v>0</v>
          </cell>
          <cell r="AB88">
            <v>3543.54</v>
          </cell>
          <cell r="AC88">
            <v>3543.54</v>
          </cell>
        </row>
        <row r="89">
          <cell r="E89" t="str">
            <v>省道S275线开平百合儒北至金鸡游东段路面改造工程</v>
          </cell>
          <cell r="F89" t="str">
            <v>路面改造</v>
          </cell>
          <cell r="G89" t="str">
            <v>省道</v>
          </cell>
          <cell r="H89">
            <v>0</v>
          </cell>
          <cell r="I89">
            <v>23.786</v>
          </cell>
          <cell r="J89" t="str">
            <v>一级、二级公路</v>
          </cell>
          <cell r="K89">
            <v>11.805</v>
          </cell>
          <cell r="L89">
            <v>3.236</v>
          </cell>
          <cell r="M89">
            <v>0.487</v>
          </cell>
          <cell r="N89">
            <v>8.082</v>
          </cell>
        </row>
        <row r="89">
          <cell r="S89">
            <v>10.358</v>
          </cell>
          <cell r="T89">
            <v>2025</v>
          </cell>
          <cell r="U89">
            <v>2025</v>
          </cell>
          <cell r="V89">
            <v>6064</v>
          </cell>
          <cell r="W89">
            <v>1000</v>
          </cell>
          <cell r="X89">
            <v>6064</v>
          </cell>
          <cell r="Y89">
            <v>3121.62</v>
          </cell>
          <cell r="Z89">
            <v>0</v>
          </cell>
          <cell r="AA89">
            <v>0</v>
          </cell>
          <cell r="AB89">
            <v>3121.62</v>
          </cell>
          <cell r="AC89">
            <v>3121.62</v>
          </cell>
        </row>
        <row r="90">
          <cell r="E90" t="str">
            <v>省道S386台山市缸厂口至三洞段路面改造工程(K73+000~K79+000)</v>
          </cell>
          <cell r="F90" t="str">
            <v>路面改造</v>
          </cell>
          <cell r="G90" t="str">
            <v>省道</v>
          </cell>
          <cell r="H90">
            <v>74</v>
          </cell>
          <cell r="I90">
            <v>79</v>
          </cell>
          <cell r="J90" t="str">
            <v>四级</v>
          </cell>
          <cell r="K90">
            <v>6</v>
          </cell>
        </row>
        <row r="90">
          <cell r="O90">
            <v>6</v>
          </cell>
          <cell r="P90">
            <v>0</v>
          </cell>
          <cell r="Q90">
            <v>0</v>
          </cell>
          <cell r="R90">
            <v>0</v>
          </cell>
          <cell r="S90">
            <v>6</v>
          </cell>
          <cell r="T90">
            <v>2025</v>
          </cell>
          <cell r="U90">
            <v>2026</v>
          </cell>
          <cell r="V90">
            <v>2182</v>
          </cell>
          <cell r="W90" t="str">
            <v>0</v>
          </cell>
          <cell r="X90" t="str">
            <v>30</v>
          </cell>
          <cell r="Y90">
            <v>960</v>
          </cell>
          <cell r="Z90">
            <v>0</v>
          </cell>
          <cell r="AA90">
            <v>0</v>
          </cell>
          <cell r="AB90">
            <v>960</v>
          </cell>
          <cell r="AC90">
            <v>960</v>
          </cell>
        </row>
        <row r="91">
          <cell r="E91" t="str">
            <v>省道S539阳春市黄牛头至三湖村段路面改造工程</v>
          </cell>
          <cell r="F91" t="str">
            <v>路面改造</v>
          </cell>
          <cell r="G91" t="str">
            <v>省道</v>
          </cell>
          <cell r="H91">
            <v>72.201</v>
          </cell>
          <cell r="I91">
            <v>84.157</v>
          </cell>
          <cell r="J91" t="str">
            <v>二级</v>
          </cell>
          <cell r="K91">
            <v>11.956</v>
          </cell>
        </row>
        <row r="91">
          <cell r="N91">
            <v>11.956</v>
          </cell>
        </row>
        <row r="91">
          <cell r="S91">
            <v>5</v>
          </cell>
          <cell r="T91">
            <v>2025</v>
          </cell>
          <cell r="U91">
            <v>2027</v>
          </cell>
          <cell r="V91">
            <v>4000</v>
          </cell>
        </row>
        <row r="91">
          <cell r="X91">
            <v>500</v>
          </cell>
          <cell r="Y91">
            <v>2630</v>
          </cell>
          <cell r="Z91">
            <v>0</v>
          </cell>
          <cell r="AA91">
            <v>0</v>
          </cell>
          <cell r="AB91">
            <v>2630</v>
          </cell>
          <cell r="AC91">
            <v>2630</v>
          </cell>
        </row>
        <row r="92">
          <cell r="E92" t="str">
            <v>省道S284线黄坡至稳村段改造工程</v>
          </cell>
          <cell r="F92" t="str">
            <v>路面改造</v>
          </cell>
          <cell r="G92" t="str">
            <v>省道</v>
          </cell>
          <cell r="H92">
            <v>0</v>
          </cell>
          <cell r="I92">
            <v>3.035</v>
          </cell>
          <cell r="J92" t="str">
            <v>四级</v>
          </cell>
          <cell r="K92">
            <v>3.035</v>
          </cell>
        </row>
        <row r="92">
          <cell r="O92">
            <v>3.035</v>
          </cell>
        </row>
        <row r="92">
          <cell r="S92">
            <v>3.035</v>
          </cell>
          <cell r="T92">
            <v>2025</v>
          </cell>
          <cell r="U92">
            <v>2026</v>
          </cell>
          <cell r="V92">
            <v>752.31</v>
          </cell>
        </row>
        <row r="92">
          <cell r="X92">
            <v>376.155</v>
          </cell>
          <cell r="Y92">
            <v>546.3</v>
          </cell>
          <cell r="Z92">
            <v>0</v>
          </cell>
          <cell r="AA92">
            <v>0</v>
          </cell>
          <cell r="AB92">
            <v>546.3</v>
          </cell>
          <cell r="AC92">
            <v>546.3</v>
          </cell>
        </row>
        <row r="93">
          <cell r="E93" t="str">
            <v>省道S543线吴川昌洒至电白段改造工程</v>
          </cell>
          <cell r="F93" t="str">
            <v>路面改造</v>
          </cell>
          <cell r="G93" t="str">
            <v>省道</v>
          </cell>
          <cell r="H93">
            <v>110.063</v>
          </cell>
          <cell r="I93">
            <v>111.217</v>
          </cell>
          <cell r="J93" t="str">
            <v>四级</v>
          </cell>
          <cell r="K93">
            <v>1.154</v>
          </cell>
        </row>
        <row r="93">
          <cell r="O93">
            <v>1.154</v>
          </cell>
        </row>
        <row r="93">
          <cell r="S93">
            <v>1.154</v>
          </cell>
          <cell r="T93">
            <v>2025</v>
          </cell>
          <cell r="U93">
            <v>2026</v>
          </cell>
          <cell r="V93">
            <v>350.31</v>
          </cell>
        </row>
        <row r="93">
          <cell r="X93">
            <v>175.155</v>
          </cell>
          <cell r="Y93">
            <v>207.72</v>
          </cell>
          <cell r="Z93">
            <v>0</v>
          </cell>
          <cell r="AA93">
            <v>0</v>
          </cell>
          <cell r="AB93">
            <v>207.72</v>
          </cell>
          <cell r="AC93">
            <v>207.72</v>
          </cell>
        </row>
        <row r="94">
          <cell r="E94" t="str">
            <v>省道S373线麻章区湖光镇至库竹大桥桥头段路面改造工程</v>
          </cell>
          <cell r="F94" t="str">
            <v>路面改造</v>
          </cell>
          <cell r="G94" t="str">
            <v>省道</v>
          </cell>
          <cell r="H94">
            <v>61.585</v>
          </cell>
          <cell r="I94">
            <v>74.259</v>
          </cell>
          <cell r="J94" t="str">
            <v>二、三级</v>
          </cell>
          <cell r="K94">
            <v>12.674</v>
          </cell>
          <cell r="L94">
            <v>0</v>
          </cell>
          <cell r="M94">
            <v>3.07</v>
          </cell>
          <cell r="N94">
            <v>4.259</v>
          </cell>
          <cell r="O94">
            <v>5.345</v>
          </cell>
        </row>
        <row r="94">
          <cell r="T94">
            <v>2025</v>
          </cell>
          <cell r="U94">
            <v>2026</v>
          </cell>
          <cell r="V94">
            <v>4141.9703</v>
          </cell>
          <cell r="W94">
            <v>0</v>
          </cell>
          <cell r="X94">
            <v>300</v>
          </cell>
          <cell r="Y94">
            <v>2881.48</v>
          </cell>
          <cell r="Z94">
            <v>0</v>
          </cell>
          <cell r="AA94">
            <v>0</v>
          </cell>
          <cell r="AB94">
            <v>2881</v>
          </cell>
          <cell r="AC94">
            <v>2881</v>
          </cell>
        </row>
        <row r="95">
          <cell r="E95" t="str">
            <v>省道S388湛江廉江车板坡心村至营仔镇段路面改造工程</v>
          </cell>
          <cell r="F95" t="str">
            <v>路面改造</v>
          </cell>
          <cell r="G95" t="str">
            <v>省道</v>
          </cell>
          <cell r="H95">
            <v>234.126</v>
          </cell>
          <cell r="I95">
            <v>247.333</v>
          </cell>
          <cell r="J95" t="str">
            <v>三级</v>
          </cell>
          <cell r="K95">
            <v>13.207</v>
          </cell>
        </row>
        <row r="95">
          <cell r="O95">
            <v>13.207</v>
          </cell>
        </row>
        <row r="95">
          <cell r="S95">
            <v>13.207</v>
          </cell>
          <cell r="T95">
            <v>2026</v>
          </cell>
          <cell r="U95">
            <v>2027</v>
          </cell>
          <cell r="V95">
            <v>3016.4645</v>
          </cell>
        </row>
        <row r="95">
          <cell r="Y95">
            <v>2377.26</v>
          </cell>
          <cell r="Z95">
            <v>0</v>
          </cell>
          <cell r="AA95">
            <v>0</v>
          </cell>
          <cell r="AB95">
            <v>2377.26</v>
          </cell>
          <cell r="AC95">
            <v>2377.26</v>
          </cell>
        </row>
        <row r="96">
          <cell r="E96" t="str">
            <v>省道S293麻章区东海大桥桥头至东简龙腾村段路面改造工程</v>
          </cell>
          <cell r="F96" t="str">
            <v>路面改造</v>
          </cell>
          <cell r="G96" t="str">
            <v>省道</v>
          </cell>
          <cell r="H96">
            <v>103.584</v>
          </cell>
          <cell r="I96">
            <v>120.97</v>
          </cell>
          <cell r="J96" t="str">
            <v>一级</v>
          </cell>
          <cell r="K96">
            <v>17.386</v>
          </cell>
          <cell r="L96">
            <v>17.386</v>
          </cell>
        </row>
        <row r="96">
          <cell r="T96">
            <v>2025</v>
          </cell>
          <cell r="U96">
            <v>2026</v>
          </cell>
          <cell r="V96">
            <v>31081.1213</v>
          </cell>
        </row>
        <row r="96">
          <cell r="X96">
            <v>10000</v>
          </cell>
          <cell r="Y96">
            <v>7475</v>
          </cell>
          <cell r="Z96">
            <v>0</v>
          </cell>
          <cell r="AA96">
            <v>0</v>
          </cell>
          <cell r="AB96">
            <v>7475</v>
          </cell>
          <cell r="AC96">
            <v>7475</v>
          </cell>
        </row>
        <row r="97">
          <cell r="E97" t="str">
            <v>国道G207线高州汕湛高速石鼓出口至南盛段路面改造工程</v>
          </cell>
          <cell r="F97" t="str">
            <v>路面改造</v>
          </cell>
          <cell r="G97" t="str">
            <v>国道</v>
          </cell>
          <cell r="H97">
            <v>3972.8</v>
          </cell>
          <cell r="I97">
            <v>3980.239</v>
          </cell>
          <cell r="J97" t="str">
            <v>二级</v>
          </cell>
          <cell r="K97">
            <v>7.439</v>
          </cell>
        </row>
        <row r="97">
          <cell r="M97">
            <v>7.439</v>
          </cell>
        </row>
        <row r="97">
          <cell r="T97">
            <v>2026</v>
          </cell>
          <cell r="U97">
            <v>2026</v>
          </cell>
          <cell r="V97">
            <v>4581.63</v>
          </cell>
        </row>
        <row r="97">
          <cell r="Y97">
            <v>2975.6</v>
          </cell>
          <cell r="Z97">
            <v>0</v>
          </cell>
          <cell r="AA97">
            <v>0</v>
          </cell>
          <cell r="AB97">
            <v>2975.6</v>
          </cell>
          <cell r="AC97">
            <v>2975.6</v>
          </cell>
        </row>
        <row r="98">
          <cell r="E98" t="str">
            <v>省道S291茂名高州大坡镇圩至大坡镇朋情村委会段路面改造工程</v>
          </cell>
          <cell r="F98" t="str">
            <v>路面改造</v>
          </cell>
          <cell r="G98" t="str">
            <v>省道</v>
          </cell>
          <cell r="H98">
            <v>108.398</v>
          </cell>
          <cell r="I98">
            <v>116.6</v>
          </cell>
          <cell r="J98" t="str">
            <v>三级</v>
          </cell>
          <cell r="K98">
            <v>8.202</v>
          </cell>
          <cell r="L98">
            <v>0</v>
          </cell>
          <cell r="M98">
            <v>0</v>
          </cell>
        </row>
        <row r="98">
          <cell r="O98">
            <v>8.202</v>
          </cell>
        </row>
        <row r="98">
          <cell r="Q98">
            <v>0</v>
          </cell>
          <cell r="R98">
            <v>0</v>
          </cell>
        </row>
        <row r="98">
          <cell r="T98">
            <v>2026</v>
          </cell>
          <cell r="U98">
            <v>2026</v>
          </cell>
          <cell r="V98">
            <v>2700</v>
          </cell>
          <cell r="W98">
            <v>0</v>
          </cell>
          <cell r="X98">
            <v>0</v>
          </cell>
          <cell r="Y98">
            <v>1476.36</v>
          </cell>
          <cell r="Z98">
            <v>0</v>
          </cell>
          <cell r="AA98">
            <v>0</v>
          </cell>
          <cell r="AB98">
            <v>1476.36</v>
          </cell>
          <cell r="AC98">
            <v>1476.36</v>
          </cell>
        </row>
        <row r="99">
          <cell r="E99" t="str">
            <v>省道S543线茂南鳌头镇至电白界段路面改造工程</v>
          </cell>
          <cell r="F99" t="str">
            <v>路面改造</v>
          </cell>
          <cell r="G99" t="str">
            <v>省道</v>
          </cell>
          <cell r="H99">
            <v>87.43</v>
          </cell>
          <cell r="I99">
            <v>94.91</v>
          </cell>
          <cell r="J99" t="str">
            <v>四级</v>
          </cell>
          <cell r="K99">
            <v>7.48</v>
          </cell>
          <cell r="L99">
            <v>0</v>
          </cell>
          <cell r="M99">
            <v>0</v>
          </cell>
          <cell r="N99">
            <v>0</v>
          </cell>
          <cell r="O99">
            <v>7.48</v>
          </cell>
          <cell r="P99" t="str">
            <v>不涉及</v>
          </cell>
          <cell r="Q99" t="str">
            <v>不涉及</v>
          </cell>
          <cell r="R99" t="str">
            <v>不涉及</v>
          </cell>
          <cell r="S99" t="str">
            <v>不涉及</v>
          </cell>
          <cell r="T99">
            <v>2025</v>
          </cell>
          <cell r="U99">
            <v>2026</v>
          </cell>
          <cell r="V99">
            <v>1901.2044</v>
          </cell>
          <cell r="W99" t="str">
            <v>0</v>
          </cell>
          <cell r="X99">
            <v>200</v>
          </cell>
          <cell r="Y99">
            <v>1346.4</v>
          </cell>
          <cell r="Z99">
            <v>0</v>
          </cell>
          <cell r="AA99">
            <v>0</v>
          </cell>
          <cell r="AB99">
            <v>1346.4</v>
          </cell>
          <cell r="AC99">
            <v>1346.4</v>
          </cell>
        </row>
        <row r="100">
          <cell r="E100" t="str">
            <v>省道S283线金山开发区至茂南金塘平山段路面改造工程</v>
          </cell>
          <cell r="F100" t="str">
            <v>路面改造</v>
          </cell>
          <cell r="G100" t="str">
            <v>省道</v>
          </cell>
          <cell r="H100">
            <v>123.746</v>
          </cell>
          <cell r="I100">
            <v>127.595</v>
          </cell>
          <cell r="J100" t="str">
            <v>二级</v>
          </cell>
          <cell r="K100">
            <v>3.849</v>
          </cell>
        </row>
        <row r="100">
          <cell r="N100">
            <v>3.849</v>
          </cell>
        </row>
        <row r="100">
          <cell r="T100">
            <v>2025</v>
          </cell>
          <cell r="U100">
            <v>2025</v>
          </cell>
          <cell r="V100">
            <v>1675</v>
          </cell>
        </row>
        <row r="100">
          <cell r="X100">
            <v>1675</v>
          </cell>
          <cell r="Y100">
            <v>846.78</v>
          </cell>
          <cell r="Z100">
            <v>0</v>
          </cell>
          <cell r="AA100">
            <v>0</v>
          </cell>
          <cell r="AB100">
            <v>846.78</v>
          </cell>
          <cell r="AC100">
            <v>846.78</v>
          </cell>
        </row>
        <row r="101">
          <cell r="E101" t="str">
            <v>国道G228茂名电白麻岗红绿灯路口至大路村段路面改造工程</v>
          </cell>
          <cell r="F101" t="str">
            <v>路面改造</v>
          </cell>
          <cell r="G101" t="str">
            <v>国道</v>
          </cell>
          <cell r="H101">
            <v>6389</v>
          </cell>
          <cell r="I101">
            <v>6396</v>
          </cell>
          <cell r="J101" t="str">
            <v>一级</v>
          </cell>
          <cell r="K101">
            <v>7</v>
          </cell>
          <cell r="L101">
            <v>7</v>
          </cell>
          <cell r="M101">
            <v>0</v>
          </cell>
          <cell r="N101">
            <v>0</v>
          </cell>
        </row>
        <row r="101">
          <cell r="Q101">
            <v>0</v>
          </cell>
          <cell r="R101">
            <v>0</v>
          </cell>
        </row>
        <row r="101">
          <cell r="T101">
            <v>2026</v>
          </cell>
          <cell r="U101">
            <v>2026</v>
          </cell>
          <cell r="V101">
            <v>4500</v>
          </cell>
          <cell r="W101">
            <v>0</v>
          </cell>
        </row>
        <row r="101">
          <cell r="Y101">
            <v>3710</v>
          </cell>
          <cell r="Z101">
            <v>0</v>
          </cell>
          <cell r="AA101">
            <v>0</v>
          </cell>
          <cell r="AB101">
            <v>3710</v>
          </cell>
          <cell r="AC101">
            <v>3710</v>
          </cell>
        </row>
        <row r="102">
          <cell r="E102" t="str">
            <v>国道G228茂名电白大桥河村至后淡村段路面改造工程</v>
          </cell>
          <cell r="F102" t="str">
            <v>路面改造</v>
          </cell>
          <cell r="G102" t="str">
            <v>国道</v>
          </cell>
          <cell r="H102">
            <v>6380</v>
          </cell>
          <cell r="I102">
            <v>6386</v>
          </cell>
          <cell r="J102" t="str">
            <v>一级</v>
          </cell>
          <cell r="K102">
            <v>6</v>
          </cell>
          <cell r="L102">
            <v>6</v>
          </cell>
        </row>
        <row r="102">
          <cell r="T102">
            <v>2026</v>
          </cell>
          <cell r="U102">
            <v>2026</v>
          </cell>
          <cell r="V102">
            <v>4000</v>
          </cell>
        </row>
        <row r="102">
          <cell r="Y102">
            <v>3180</v>
          </cell>
          <cell r="Z102">
            <v>0</v>
          </cell>
          <cell r="AA102">
            <v>0</v>
          </cell>
          <cell r="AB102">
            <v>3180</v>
          </cell>
          <cell r="AC102">
            <v>3180</v>
          </cell>
        </row>
        <row r="103">
          <cell r="E103" t="str">
            <v>国道G228线电白马店桥头至大桥河段路面改造工程</v>
          </cell>
          <cell r="F103" t="str">
            <v>路面改造</v>
          </cell>
          <cell r="G103" t="str">
            <v>国道</v>
          </cell>
          <cell r="H103">
            <v>6370</v>
          </cell>
          <cell r="I103">
            <v>6380</v>
          </cell>
          <cell r="J103" t="str">
            <v>一级</v>
          </cell>
          <cell r="K103">
            <v>10</v>
          </cell>
          <cell r="L103">
            <v>10</v>
          </cell>
          <cell r="M103">
            <v>0</v>
          </cell>
          <cell r="N103">
            <v>0</v>
          </cell>
          <cell r="O103">
            <v>0</v>
          </cell>
          <cell r="P103">
            <v>0</v>
          </cell>
          <cell r="Q103">
            <v>0</v>
          </cell>
          <cell r="R103">
            <v>0</v>
          </cell>
          <cell r="S103">
            <v>0</v>
          </cell>
          <cell r="T103">
            <v>2026</v>
          </cell>
          <cell r="U103">
            <v>2026</v>
          </cell>
          <cell r="V103">
            <v>9297</v>
          </cell>
          <cell r="W103" t="str">
            <v>未开工</v>
          </cell>
          <cell r="X103" t="str">
            <v>未开工</v>
          </cell>
          <cell r="Y103">
            <v>5300</v>
          </cell>
          <cell r="Z103">
            <v>0</v>
          </cell>
          <cell r="AA103">
            <v>0</v>
          </cell>
          <cell r="AB103">
            <v>5300</v>
          </cell>
          <cell r="AC103">
            <v>5300</v>
          </cell>
        </row>
        <row r="104">
          <cell r="E104" t="str">
            <v>省道S277线化州壶垌至章道段路面改造工程</v>
          </cell>
          <cell r="F104" t="str">
            <v>路面改造</v>
          </cell>
          <cell r="G104" t="str">
            <v>省道</v>
          </cell>
          <cell r="H104">
            <v>59</v>
          </cell>
          <cell r="I104">
            <v>64.524</v>
          </cell>
          <cell r="J104" t="str">
            <v>二级公路</v>
          </cell>
          <cell r="K104">
            <v>5.524</v>
          </cell>
          <cell r="L104">
            <v>0</v>
          </cell>
        </row>
        <row r="104">
          <cell r="N104">
            <v>5.524</v>
          </cell>
        </row>
        <row r="104">
          <cell r="T104">
            <v>2026</v>
          </cell>
          <cell r="U104">
            <v>2026</v>
          </cell>
          <cell r="V104">
            <v>0</v>
          </cell>
          <cell r="W104">
            <v>0</v>
          </cell>
        </row>
        <row r="104">
          <cell r="Y104">
            <v>1215.28</v>
          </cell>
          <cell r="Z104">
            <v>0</v>
          </cell>
          <cell r="AA104">
            <v>0</v>
          </cell>
          <cell r="AB104">
            <v>1215.28</v>
          </cell>
          <cell r="AC104">
            <v>1215.28</v>
          </cell>
        </row>
        <row r="105">
          <cell r="E105" t="str">
            <v>省道S285化州高步至连界段路面改造工程</v>
          </cell>
          <cell r="F105" t="str">
            <v>路面改造</v>
          </cell>
          <cell r="G105" t="str">
            <v>省道</v>
          </cell>
          <cell r="H105">
            <v>31</v>
          </cell>
          <cell r="I105">
            <v>37.47</v>
          </cell>
          <cell r="J105" t="str">
            <v>二级</v>
          </cell>
          <cell r="K105">
            <v>6.47</v>
          </cell>
          <cell r="L105">
            <v>0</v>
          </cell>
        </row>
        <row r="105">
          <cell r="N105">
            <v>6.47</v>
          </cell>
        </row>
        <row r="105">
          <cell r="T105">
            <v>2026</v>
          </cell>
          <cell r="U105">
            <v>2026</v>
          </cell>
          <cell r="V105">
            <v>1991.5792</v>
          </cell>
          <cell r="W105">
            <v>0</v>
          </cell>
        </row>
        <row r="105">
          <cell r="Y105">
            <v>1423.4</v>
          </cell>
          <cell r="Z105">
            <v>0</v>
          </cell>
          <cell r="AA105">
            <v>0</v>
          </cell>
          <cell r="AB105">
            <v>1423.4</v>
          </cell>
          <cell r="AC105">
            <v>1423.4</v>
          </cell>
        </row>
        <row r="106">
          <cell r="E106" t="str">
            <v>省道S284线化州宝圩至播扬段路面改造工程</v>
          </cell>
          <cell r="F106" t="str">
            <v>路面改造</v>
          </cell>
          <cell r="G106" t="str">
            <v>省道</v>
          </cell>
          <cell r="H106">
            <v>0</v>
          </cell>
          <cell r="I106">
            <v>13.5</v>
          </cell>
          <cell r="J106" t="str">
            <v>二级</v>
          </cell>
          <cell r="K106">
            <v>13.5</v>
          </cell>
        </row>
        <row r="106">
          <cell r="N106">
            <v>13.5</v>
          </cell>
        </row>
        <row r="106">
          <cell r="T106">
            <v>2026</v>
          </cell>
          <cell r="U106">
            <v>2026</v>
          </cell>
          <cell r="V106">
            <v>4450.3434</v>
          </cell>
        </row>
        <row r="106">
          <cell r="Y106">
            <v>2970</v>
          </cell>
          <cell r="Z106">
            <v>0</v>
          </cell>
          <cell r="AA106">
            <v>0</v>
          </cell>
          <cell r="AB106">
            <v>2970</v>
          </cell>
          <cell r="AC106">
            <v>2970</v>
          </cell>
        </row>
        <row r="107">
          <cell r="E107" t="str">
            <v>省道S284线化州步下至湖琳新村段路面改造工程</v>
          </cell>
          <cell r="F107" t="str">
            <v>路面改造</v>
          </cell>
          <cell r="G107" t="str">
            <v>省道</v>
          </cell>
          <cell r="H107">
            <v>98.739</v>
          </cell>
          <cell r="I107">
            <v>104.235</v>
          </cell>
          <cell r="J107" t="str">
            <v>三级</v>
          </cell>
          <cell r="K107">
            <v>5.5</v>
          </cell>
        </row>
        <row r="107">
          <cell r="O107">
            <v>5.5</v>
          </cell>
        </row>
        <row r="107">
          <cell r="T107">
            <v>2026</v>
          </cell>
          <cell r="U107">
            <v>2026</v>
          </cell>
          <cell r="V107">
            <v>1521.1121</v>
          </cell>
        </row>
        <row r="107">
          <cell r="Y107">
            <v>990</v>
          </cell>
          <cell r="Z107">
            <v>0</v>
          </cell>
          <cell r="AA107">
            <v>0</v>
          </cell>
          <cell r="AB107">
            <v>990</v>
          </cell>
          <cell r="AC107">
            <v>990</v>
          </cell>
        </row>
        <row r="108">
          <cell r="E108" t="str">
            <v>省道S263线四会市黄田至金宝利段路面改造工程</v>
          </cell>
          <cell r="F108" t="str">
            <v>路面改造</v>
          </cell>
          <cell r="G108" t="str">
            <v>省道</v>
          </cell>
          <cell r="H108">
            <v>29.611</v>
          </cell>
          <cell r="I108">
            <v>54.777</v>
          </cell>
          <cell r="J108" t="str">
            <v>一级公路</v>
          </cell>
          <cell r="K108">
            <v>25.166</v>
          </cell>
          <cell r="L108">
            <v>25.166</v>
          </cell>
        </row>
        <row r="108">
          <cell r="P108">
            <v>0</v>
          </cell>
          <cell r="Q108">
            <v>0</v>
          </cell>
          <cell r="R108">
            <v>0</v>
          </cell>
          <cell r="S108">
            <v>0</v>
          </cell>
          <cell r="T108">
            <v>2025.8</v>
          </cell>
          <cell r="U108">
            <v>2026.2</v>
          </cell>
          <cell r="V108">
            <v>11869.39</v>
          </cell>
          <cell r="W108">
            <v>190.2613</v>
          </cell>
          <cell r="X108">
            <v>8000</v>
          </cell>
          <cell r="Y108">
            <v>10569.72</v>
          </cell>
          <cell r="Z108">
            <v>0</v>
          </cell>
          <cell r="AA108">
            <v>0</v>
          </cell>
          <cell r="AB108">
            <v>10569.72</v>
          </cell>
          <cell r="AC108">
            <v>10569.72</v>
          </cell>
        </row>
        <row r="109">
          <cell r="E109" t="str">
            <v>国道G321线封开长岗前庄至封川六村段路面改造工程</v>
          </cell>
          <cell r="F109" t="str">
            <v>路面改造</v>
          </cell>
          <cell r="G109" t="str">
            <v>国道</v>
          </cell>
          <cell r="H109">
            <v>208.259</v>
          </cell>
          <cell r="I109">
            <v>230.984</v>
          </cell>
          <cell r="J109" t="str">
            <v>一级</v>
          </cell>
          <cell r="K109">
            <v>22.725</v>
          </cell>
          <cell r="L109">
            <v>22.725</v>
          </cell>
        </row>
        <row r="109">
          <cell r="R109">
            <v>4441.68</v>
          </cell>
          <cell r="S109">
            <v>22.478</v>
          </cell>
          <cell r="T109">
            <v>2025</v>
          </cell>
          <cell r="U109">
            <v>2026</v>
          </cell>
          <cell r="V109">
            <v>13680</v>
          </cell>
        </row>
        <row r="109">
          <cell r="X109">
            <v>2000</v>
          </cell>
          <cell r="Y109">
            <v>12044.25</v>
          </cell>
          <cell r="Z109">
            <v>0</v>
          </cell>
          <cell r="AA109">
            <v>0</v>
          </cell>
          <cell r="AB109">
            <v>12044.25</v>
          </cell>
          <cell r="AC109">
            <v>12044.25</v>
          </cell>
        </row>
        <row r="110">
          <cell r="E110" t="str">
            <v>省道S383线广宁北市浸米至国光段路面改造工程</v>
          </cell>
          <cell r="F110" t="str">
            <v>路面改造</v>
          </cell>
          <cell r="G110" t="str">
            <v>省道</v>
          </cell>
          <cell r="H110">
            <v>171.48</v>
          </cell>
          <cell r="I110">
            <v>184.127</v>
          </cell>
          <cell r="J110" t="str">
            <v>三级</v>
          </cell>
          <cell r="K110">
            <v>12.647</v>
          </cell>
        </row>
        <row r="110">
          <cell r="O110">
            <v>12.647</v>
          </cell>
        </row>
        <row r="110">
          <cell r="T110">
            <v>2025</v>
          </cell>
          <cell r="U110">
            <v>2026</v>
          </cell>
          <cell r="V110">
            <v>2944</v>
          </cell>
        </row>
        <row r="110">
          <cell r="X110">
            <v>668</v>
          </cell>
          <cell r="Y110">
            <v>2276.46</v>
          </cell>
          <cell r="Z110">
            <v>0</v>
          </cell>
          <cell r="AA110">
            <v>0</v>
          </cell>
          <cell r="AB110">
            <v>2276.46</v>
          </cell>
          <cell r="AC110">
            <v>2276.46</v>
          </cell>
        </row>
        <row r="111">
          <cell r="E111" t="str">
            <v>省道S264线广宁排沙老牛塘至大罗段路面改造工程</v>
          </cell>
          <cell r="F111" t="str">
            <v>路面改造</v>
          </cell>
          <cell r="G111" t="str">
            <v>省道</v>
          </cell>
          <cell r="H111">
            <v>56</v>
          </cell>
          <cell r="I111">
            <v>61</v>
          </cell>
          <cell r="J111" t="str">
            <v>三级</v>
          </cell>
          <cell r="K111">
            <v>5</v>
          </cell>
        </row>
        <row r="111">
          <cell r="O111">
            <v>5</v>
          </cell>
        </row>
        <row r="111">
          <cell r="T111">
            <v>2025</v>
          </cell>
          <cell r="U111">
            <v>2026</v>
          </cell>
          <cell r="V111">
            <v>1034.01</v>
          </cell>
        </row>
        <row r="111">
          <cell r="X111">
            <v>134</v>
          </cell>
          <cell r="Y111">
            <v>900</v>
          </cell>
          <cell r="Z111">
            <v>0</v>
          </cell>
          <cell r="AA111">
            <v>0</v>
          </cell>
          <cell r="AB111">
            <v>900</v>
          </cell>
          <cell r="AC111">
            <v>900</v>
          </cell>
        </row>
        <row r="112">
          <cell r="E112" t="str">
            <v>省道S260线四会贞山至莲花段路面改造工程（K115+354-K122+000）</v>
          </cell>
          <cell r="F112" t="str">
            <v>路面改造</v>
          </cell>
          <cell r="G112" t="str">
            <v>省道</v>
          </cell>
          <cell r="H112">
            <v>115.354</v>
          </cell>
          <cell r="I112">
            <v>122</v>
          </cell>
        </row>
        <row r="112">
          <cell r="K112">
            <v>6.646</v>
          </cell>
          <cell r="L112">
            <v>6.646</v>
          </cell>
        </row>
        <row r="112">
          <cell r="T112">
            <v>2026</v>
          </cell>
          <cell r="U112">
            <v>2028</v>
          </cell>
          <cell r="V112">
            <v>0</v>
          </cell>
        </row>
        <row r="112">
          <cell r="Y112">
            <v>2791.32</v>
          </cell>
          <cell r="Z112">
            <v>0</v>
          </cell>
          <cell r="AA112">
            <v>0</v>
          </cell>
          <cell r="AB112">
            <v>1500</v>
          </cell>
          <cell r="AC112">
            <v>1500</v>
          </cell>
        </row>
        <row r="113">
          <cell r="E113" t="str">
            <v>省道S537线肇庆高要南湾桥至大湾圩镇段路面改造工程</v>
          </cell>
          <cell r="F113" t="str">
            <v>路面改造</v>
          </cell>
          <cell r="G113" t="str">
            <v>省道</v>
          </cell>
          <cell r="H113">
            <v>0</v>
          </cell>
          <cell r="I113">
            <v>5</v>
          </cell>
          <cell r="J113" t="str">
            <v>三级</v>
          </cell>
          <cell r="K113">
            <v>5</v>
          </cell>
          <cell r="L113">
            <v>0</v>
          </cell>
          <cell r="M113">
            <v>0</v>
          </cell>
          <cell r="N113">
            <v>0</v>
          </cell>
          <cell r="O113">
            <v>5</v>
          </cell>
          <cell r="P113">
            <v>0</v>
          </cell>
          <cell r="Q113">
            <v>0</v>
          </cell>
          <cell r="R113">
            <v>606</v>
          </cell>
          <cell r="S113">
            <v>0.05</v>
          </cell>
          <cell r="T113">
            <v>2026</v>
          </cell>
          <cell r="U113">
            <v>2027</v>
          </cell>
          <cell r="V113">
            <v>0</v>
          </cell>
          <cell r="W113">
            <v>0</v>
          </cell>
          <cell r="X113">
            <v>100</v>
          </cell>
          <cell r="Y113">
            <v>800</v>
          </cell>
          <cell r="Z113">
            <v>0</v>
          </cell>
          <cell r="AA113">
            <v>0</v>
          </cell>
          <cell r="AB113">
            <v>800</v>
          </cell>
          <cell r="AC113">
            <v>800</v>
          </cell>
        </row>
        <row r="114">
          <cell r="E114" t="str">
            <v>省道S263线四会市五马岗大桥至大兴新村段路面改造工程</v>
          </cell>
          <cell r="F114" t="str">
            <v>路面改造</v>
          </cell>
          <cell r="G114" t="str">
            <v>省道</v>
          </cell>
          <cell r="H114">
            <v>69.5</v>
          </cell>
          <cell r="I114">
            <v>75.302</v>
          </cell>
          <cell r="J114" t="str">
            <v>一级公路</v>
          </cell>
          <cell r="K114">
            <v>5.802</v>
          </cell>
          <cell r="L114">
            <v>5.802</v>
          </cell>
        </row>
        <row r="114">
          <cell r="P114">
            <v>0</v>
          </cell>
          <cell r="Q114">
            <v>0</v>
          </cell>
          <cell r="R114">
            <v>0</v>
          </cell>
          <cell r="S114">
            <v>0</v>
          </cell>
          <cell r="T114">
            <v>2026.1</v>
          </cell>
          <cell r="U114">
            <v>2026.6</v>
          </cell>
          <cell r="V114">
            <v>4160.9142</v>
          </cell>
          <cell r="W114" t="str">
            <v>/</v>
          </cell>
          <cell r="X114">
            <v>81</v>
          </cell>
          <cell r="Y114">
            <v>2436.84</v>
          </cell>
          <cell r="Z114">
            <v>0</v>
          </cell>
          <cell r="AA114">
            <v>0</v>
          </cell>
          <cell r="AB114">
            <v>2436.84</v>
          </cell>
          <cell r="AC114">
            <v>2436.84</v>
          </cell>
        </row>
        <row r="115">
          <cell r="E115" t="str">
            <v>省道S383广宁县横江至旺洞段路面改造工程</v>
          </cell>
          <cell r="F115" t="str">
            <v>路面改造</v>
          </cell>
          <cell r="G115" t="str">
            <v>省道</v>
          </cell>
          <cell r="H115">
            <v>188.011</v>
          </cell>
          <cell r="I115">
            <v>198</v>
          </cell>
          <cell r="J115" t="str">
            <v>三级</v>
          </cell>
          <cell r="K115">
            <v>9.989</v>
          </cell>
        </row>
        <row r="115">
          <cell r="O115">
            <v>9.989</v>
          </cell>
          <cell r="P115">
            <v>0</v>
          </cell>
          <cell r="Q115">
            <v>0</v>
          </cell>
          <cell r="R115">
            <v>0</v>
          </cell>
          <cell r="S115">
            <v>0</v>
          </cell>
          <cell r="T115">
            <v>2025</v>
          </cell>
          <cell r="U115">
            <v>2026</v>
          </cell>
          <cell r="V115">
            <v>2254.01</v>
          </cell>
        </row>
        <row r="115">
          <cell r="X115">
            <v>456</v>
          </cell>
          <cell r="Y115">
            <v>1798.02</v>
          </cell>
          <cell r="Z115">
            <v>0</v>
          </cell>
          <cell r="AA115">
            <v>0</v>
          </cell>
          <cell r="AB115">
            <v>1798.02</v>
          </cell>
          <cell r="AC115">
            <v>1798.02</v>
          </cell>
        </row>
        <row r="116">
          <cell r="E116" t="str">
            <v>国道G355线怀集坳仔至渡头段路面改造工程</v>
          </cell>
          <cell r="F116" t="str">
            <v>路面改造</v>
          </cell>
          <cell r="G116" t="str">
            <v>国道</v>
          </cell>
          <cell r="H116">
            <v>1249.12</v>
          </cell>
          <cell r="I116">
            <v>1258</v>
          </cell>
          <cell r="J116" t="str">
            <v>二级</v>
          </cell>
          <cell r="K116">
            <v>8.88</v>
          </cell>
        </row>
        <row r="116">
          <cell r="N116">
            <v>8.88</v>
          </cell>
        </row>
        <row r="116">
          <cell r="T116">
            <v>2026</v>
          </cell>
          <cell r="U116">
            <v>2027</v>
          </cell>
          <cell r="V116">
            <v>3712.45</v>
          </cell>
          <cell r="W116">
            <v>0</v>
          </cell>
          <cell r="X116">
            <v>0</v>
          </cell>
          <cell r="Y116">
            <v>2397.6</v>
          </cell>
          <cell r="Z116">
            <v>0</v>
          </cell>
          <cell r="AA116">
            <v>0</v>
          </cell>
          <cell r="AB116">
            <v>2397.6</v>
          </cell>
          <cell r="AC116">
            <v>2397.6</v>
          </cell>
        </row>
        <row r="117">
          <cell r="E117" t="str">
            <v>国道G321线高要区禄步至塘坑段路面改造工程</v>
          </cell>
          <cell r="F117" t="str">
            <v>路面改造</v>
          </cell>
          <cell r="G117" t="str">
            <v>省道</v>
          </cell>
          <cell r="H117">
            <v>121</v>
          </cell>
          <cell r="I117">
            <v>129.794</v>
          </cell>
          <cell r="J117" t="str">
            <v>一级</v>
          </cell>
          <cell r="K117">
            <v>8.794</v>
          </cell>
          <cell r="L117">
            <v>8.794</v>
          </cell>
          <cell r="M117">
            <v>0</v>
          </cell>
          <cell r="N117">
            <v>0</v>
          </cell>
          <cell r="O117">
            <v>0</v>
          </cell>
          <cell r="P117">
            <v>0</v>
          </cell>
          <cell r="Q117">
            <v>0</v>
          </cell>
          <cell r="R117">
            <v>0</v>
          </cell>
          <cell r="S117">
            <v>0</v>
          </cell>
          <cell r="T117">
            <v>2026</v>
          </cell>
          <cell r="U117">
            <v>2026</v>
          </cell>
          <cell r="V117">
            <v>5454</v>
          </cell>
          <cell r="W117">
            <v>0</v>
          </cell>
          <cell r="X117">
            <v>0</v>
          </cell>
          <cell r="Y117">
            <v>3693.48</v>
          </cell>
          <cell r="Z117">
            <v>0</v>
          </cell>
          <cell r="AA117">
            <v>0</v>
          </cell>
          <cell r="AB117">
            <v>3693.48</v>
          </cell>
          <cell r="AC117">
            <v>3693.48</v>
          </cell>
        </row>
        <row r="118">
          <cell r="E118" t="str">
            <v>国道G321线德庆县响水至上垌村段路面改造工程</v>
          </cell>
          <cell r="F118" t="str">
            <v>路面改造</v>
          </cell>
          <cell r="G118" t="str">
            <v>国道</v>
          </cell>
          <cell r="H118">
            <v>136</v>
          </cell>
          <cell r="I118">
            <v>167</v>
          </cell>
          <cell r="J118" t="str">
            <v>一级</v>
          </cell>
          <cell r="K118">
            <v>31</v>
          </cell>
          <cell r="L118">
            <v>31</v>
          </cell>
          <cell r="M118">
            <v>0</v>
          </cell>
          <cell r="N118">
            <v>0</v>
          </cell>
          <cell r="O118">
            <v>0</v>
          </cell>
          <cell r="P118">
            <v>0</v>
          </cell>
          <cell r="Q118">
            <v>0</v>
          </cell>
          <cell r="R118">
            <v>0</v>
          </cell>
          <cell r="S118">
            <v>0</v>
          </cell>
          <cell r="T118">
            <v>2025</v>
          </cell>
          <cell r="U118">
            <v>2026</v>
          </cell>
          <cell r="V118">
            <v>19202</v>
          </cell>
          <cell r="W118">
            <v>0</v>
          </cell>
          <cell r="X118">
            <v>0</v>
          </cell>
          <cell r="Y118">
            <v>16430</v>
          </cell>
          <cell r="Z118">
            <v>0</v>
          </cell>
          <cell r="AA118">
            <v>0</v>
          </cell>
          <cell r="AB118">
            <v>16430</v>
          </cell>
          <cell r="AC118">
            <v>16430</v>
          </cell>
        </row>
        <row r="119">
          <cell r="E119" t="str">
            <v>国道G107清远清城大排坑桥至月岗桥段路面改造工程</v>
          </cell>
          <cell r="F119" t="str">
            <v>路面改造</v>
          </cell>
          <cell r="G119" t="str">
            <v>国道</v>
          </cell>
          <cell r="H119">
            <v>2428</v>
          </cell>
          <cell r="I119">
            <v>2433</v>
          </cell>
          <cell r="J119" t="str">
            <v>一级</v>
          </cell>
          <cell r="K119">
            <v>5</v>
          </cell>
          <cell r="L119">
            <v>5</v>
          </cell>
        </row>
        <row r="119">
          <cell r="T119">
            <v>2026</v>
          </cell>
          <cell r="U119">
            <v>2026</v>
          </cell>
          <cell r="V119">
            <v>2959.1</v>
          </cell>
        </row>
        <row r="119">
          <cell r="Y119">
            <v>2650</v>
          </cell>
          <cell r="Z119">
            <v>0</v>
          </cell>
          <cell r="AA119">
            <v>0</v>
          </cell>
          <cell r="AB119">
            <v>2650</v>
          </cell>
          <cell r="AC119">
            <v>2650</v>
          </cell>
        </row>
        <row r="120">
          <cell r="E120" t="str">
            <v>国道G240清远清城新基至界牌段路面改造工程</v>
          </cell>
          <cell r="F120" t="str">
            <v>路面改造</v>
          </cell>
          <cell r="G120" t="str">
            <v>国道</v>
          </cell>
          <cell r="H120">
            <v>2498.269</v>
          </cell>
          <cell r="I120">
            <v>2506.274</v>
          </cell>
          <cell r="J120" t="str">
            <v>一级</v>
          </cell>
          <cell r="K120">
            <v>8.005</v>
          </cell>
          <cell r="L120">
            <v>8.005</v>
          </cell>
        </row>
        <row r="120">
          <cell r="T120">
            <v>2026</v>
          </cell>
          <cell r="U120">
            <v>2026</v>
          </cell>
          <cell r="V120">
            <v>4535.12</v>
          </cell>
        </row>
        <row r="120">
          <cell r="Y120">
            <v>4081.61</v>
          </cell>
          <cell r="Z120">
            <v>0</v>
          </cell>
          <cell r="AA120">
            <v>0</v>
          </cell>
          <cell r="AB120">
            <v>4081.61</v>
          </cell>
          <cell r="AC120">
            <v>4081.61</v>
          </cell>
        </row>
        <row r="121">
          <cell r="E121" t="str">
            <v>省道S522线连山禾坪至龙尾桥段路面改造工程</v>
          </cell>
          <cell r="F121" t="str">
            <v>路面改造</v>
          </cell>
          <cell r="G121" t="str">
            <v>省道</v>
          </cell>
          <cell r="H121">
            <v>8.5</v>
          </cell>
          <cell r="I121">
            <v>24.159</v>
          </cell>
          <cell r="J121" t="str">
            <v>三级</v>
          </cell>
          <cell r="K121">
            <v>15.659</v>
          </cell>
        </row>
        <row r="121">
          <cell r="O121">
            <v>15.659</v>
          </cell>
          <cell r="P121">
            <v>0</v>
          </cell>
          <cell r="Q121">
            <v>0</v>
          </cell>
          <cell r="R121">
            <v>0</v>
          </cell>
          <cell r="S121">
            <v>15.659</v>
          </cell>
          <cell r="T121">
            <v>2025</v>
          </cell>
          <cell r="U121">
            <v>2026</v>
          </cell>
          <cell r="V121">
            <v>3114.2922</v>
          </cell>
          <cell r="W121">
            <v>0</v>
          </cell>
          <cell r="X121">
            <v>1000</v>
          </cell>
          <cell r="Y121">
            <v>2807</v>
          </cell>
          <cell r="Z121">
            <v>0</v>
          </cell>
          <cell r="AA121">
            <v>0</v>
          </cell>
          <cell r="AB121">
            <v>2807</v>
          </cell>
          <cell r="AC121">
            <v>2807</v>
          </cell>
        </row>
        <row r="122">
          <cell r="E122" t="str">
            <v>国道G240线英德市大蓝至升平交界段路面改造工程</v>
          </cell>
          <cell r="F122" t="str">
            <v>路面改造</v>
          </cell>
          <cell r="G122" t="str">
            <v>国道</v>
          </cell>
          <cell r="H122">
            <v>2401.02</v>
          </cell>
          <cell r="I122">
            <v>2440.234</v>
          </cell>
          <cell r="J122" t="str">
            <v>二级</v>
          </cell>
          <cell r="K122">
            <v>39.2139999999999</v>
          </cell>
        </row>
        <row r="122">
          <cell r="M122">
            <v>39.2139999999999</v>
          </cell>
        </row>
        <row r="122">
          <cell r="T122">
            <v>2026</v>
          </cell>
          <cell r="U122">
            <v>2027</v>
          </cell>
          <cell r="V122">
            <v>19456.91</v>
          </cell>
          <cell r="W122">
            <v>0</v>
          </cell>
          <cell r="X122">
            <v>0</v>
          </cell>
          <cell r="Y122">
            <v>15685.6</v>
          </cell>
          <cell r="Z122">
            <v>0</v>
          </cell>
          <cell r="AA122">
            <v>0</v>
          </cell>
          <cell r="AB122">
            <v>15685.6</v>
          </cell>
          <cell r="AC122">
            <v>15685.6</v>
          </cell>
        </row>
        <row r="123">
          <cell r="E123" t="str">
            <v>国道G106线英德市青塘（韶关翁源界）至白沙段路面改造工程</v>
          </cell>
          <cell r="F123" t="str">
            <v>路面改造</v>
          </cell>
          <cell r="G123" t="str">
            <v>国道</v>
          </cell>
          <cell r="H123">
            <v>2276.573</v>
          </cell>
          <cell r="I123">
            <v>2301.685</v>
          </cell>
          <cell r="J123" t="str">
            <v>一级</v>
          </cell>
          <cell r="K123">
            <v>25.112</v>
          </cell>
          <cell r="L123">
            <v>25.112</v>
          </cell>
        </row>
        <row r="123">
          <cell r="T123">
            <v>2026</v>
          </cell>
          <cell r="U123">
            <v>2027</v>
          </cell>
          <cell r="V123">
            <v>0</v>
          </cell>
        </row>
        <row r="123">
          <cell r="Y123">
            <v>13309.36</v>
          </cell>
          <cell r="Z123">
            <v>0</v>
          </cell>
          <cell r="AA123">
            <v>0</v>
          </cell>
          <cell r="AB123">
            <v>13309.36</v>
          </cell>
          <cell r="AC123">
            <v>13309.36</v>
          </cell>
        </row>
        <row r="124">
          <cell r="E124" t="str">
            <v>国道G355线饶平新丰至三饶段路面改造工程</v>
          </cell>
          <cell r="F124" t="str">
            <v>路面改造</v>
          </cell>
          <cell r="G124" t="str">
            <v>国道</v>
          </cell>
          <cell r="H124">
            <v>500.113</v>
          </cell>
          <cell r="I124">
            <v>510.412</v>
          </cell>
          <cell r="J124" t="str">
            <v>二级</v>
          </cell>
          <cell r="K124">
            <v>10.299</v>
          </cell>
        </row>
        <row r="124">
          <cell r="M124">
            <v>10.299</v>
          </cell>
        </row>
        <row r="124">
          <cell r="T124">
            <v>2026</v>
          </cell>
          <cell r="U124">
            <v>2027</v>
          </cell>
          <cell r="V124">
            <v>11659.48</v>
          </cell>
          <cell r="W124">
            <v>150</v>
          </cell>
          <cell r="X124">
            <v>600</v>
          </cell>
          <cell r="Y124">
            <v>4325.58</v>
          </cell>
          <cell r="Z124">
            <v>0</v>
          </cell>
          <cell r="AA124">
            <v>0</v>
          </cell>
          <cell r="AB124">
            <v>4325.58</v>
          </cell>
          <cell r="AC124">
            <v>4325.58</v>
          </cell>
        </row>
        <row r="125">
          <cell r="E125" t="str">
            <v>省道S333线饶平县建饶镇区至新丰扬康段路面改造工程</v>
          </cell>
          <cell r="F125" t="str">
            <v>路面改造</v>
          </cell>
          <cell r="G125" t="str">
            <v>省道</v>
          </cell>
          <cell r="H125">
            <v>10.822</v>
          </cell>
          <cell r="I125">
            <v>17.965</v>
          </cell>
          <cell r="J125" t="str">
            <v>二级、三级</v>
          </cell>
          <cell r="K125">
            <v>7.142</v>
          </cell>
        </row>
        <row r="125">
          <cell r="N125">
            <v>1.611</v>
          </cell>
          <cell r="O125">
            <v>5.531</v>
          </cell>
        </row>
        <row r="125">
          <cell r="T125">
            <v>45931</v>
          </cell>
          <cell r="U125">
            <v>46357</v>
          </cell>
          <cell r="V125">
            <v>2148.81</v>
          </cell>
          <cell r="W125">
            <v>150</v>
          </cell>
          <cell r="X125">
            <v>1000</v>
          </cell>
          <cell r="Y125">
            <v>1476.73</v>
          </cell>
          <cell r="Z125">
            <v>0</v>
          </cell>
          <cell r="AA125">
            <v>0</v>
          </cell>
          <cell r="AB125">
            <v>1476.73</v>
          </cell>
          <cell r="AC125">
            <v>1476.73</v>
          </cell>
        </row>
        <row r="126">
          <cell r="E126" t="str">
            <v>省道S222线饶平县三饶西门至汤溪水库段路面改造工程</v>
          </cell>
          <cell r="F126" t="str">
            <v>路面改造</v>
          </cell>
          <cell r="G126" t="str">
            <v>省道</v>
          </cell>
          <cell r="H126">
            <v>153.499</v>
          </cell>
          <cell r="I126">
            <v>164.3</v>
          </cell>
          <cell r="J126" t="str">
            <v>二级</v>
          </cell>
          <cell r="K126">
            <v>10.801</v>
          </cell>
        </row>
        <row r="126">
          <cell r="M126">
            <v>1.738</v>
          </cell>
          <cell r="N126">
            <v>9.063</v>
          </cell>
        </row>
        <row r="126">
          <cell r="T126">
            <v>46023</v>
          </cell>
          <cell r="U126">
            <v>2026</v>
          </cell>
          <cell r="V126">
            <v>4882</v>
          </cell>
          <cell r="W126">
            <v>100</v>
          </cell>
          <cell r="X126">
            <v>400</v>
          </cell>
          <cell r="Y126">
            <v>2675.41</v>
          </cell>
          <cell r="Z126">
            <v>0</v>
          </cell>
          <cell r="AA126">
            <v>0</v>
          </cell>
          <cell r="AB126">
            <v>2675.41</v>
          </cell>
          <cell r="AC126">
            <v>2675.41</v>
          </cell>
        </row>
        <row r="127">
          <cell r="E127" t="str">
            <v>省道S222线饶平县汤溪水库至浮山荔林段路面改造工程</v>
          </cell>
          <cell r="F127" t="str">
            <v>路面改造</v>
          </cell>
          <cell r="G127" t="str">
            <v>省道</v>
          </cell>
          <cell r="H127">
            <v>164.3</v>
          </cell>
          <cell r="I127">
            <v>174.739</v>
          </cell>
          <cell r="J127" t="str">
            <v>二级</v>
          </cell>
          <cell r="K127">
            <v>10.439</v>
          </cell>
        </row>
        <row r="127">
          <cell r="N127">
            <v>10.439</v>
          </cell>
        </row>
        <row r="127">
          <cell r="T127">
            <v>46023</v>
          </cell>
          <cell r="U127">
            <v>2026</v>
          </cell>
          <cell r="V127">
            <v>3296</v>
          </cell>
          <cell r="W127">
            <v>80</v>
          </cell>
          <cell r="X127">
            <v>350</v>
          </cell>
          <cell r="Y127">
            <v>2400.97</v>
          </cell>
          <cell r="Z127">
            <v>0</v>
          </cell>
          <cell r="AA127">
            <v>0</v>
          </cell>
          <cell r="AB127">
            <v>2400.97</v>
          </cell>
          <cell r="AC127">
            <v>2400.97</v>
          </cell>
        </row>
        <row r="128">
          <cell r="E128" t="str">
            <v>省道S222线饶平县浮山荔林至新圩路口段路面改造工程</v>
          </cell>
          <cell r="F128" t="str">
            <v>路面改造</v>
          </cell>
          <cell r="G128" t="str">
            <v>省道</v>
          </cell>
          <cell r="H128">
            <v>174.739</v>
          </cell>
          <cell r="I128">
            <v>183.562</v>
          </cell>
          <cell r="J128" t="str">
            <v>一级</v>
          </cell>
          <cell r="K128">
            <v>8.823</v>
          </cell>
          <cell r="L128">
            <v>8.823</v>
          </cell>
        </row>
        <row r="128">
          <cell r="T128">
            <v>45839</v>
          </cell>
          <cell r="U128">
            <v>46357</v>
          </cell>
          <cell r="V128">
            <v>5827</v>
          </cell>
          <cell r="W128">
            <v>580</v>
          </cell>
          <cell r="X128">
            <v>3000</v>
          </cell>
          <cell r="Y128">
            <v>3970.35</v>
          </cell>
          <cell r="Z128">
            <v>0</v>
          </cell>
          <cell r="AA128">
            <v>0</v>
          </cell>
          <cell r="AB128">
            <v>3970.35</v>
          </cell>
          <cell r="AC128">
            <v>3970.35</v>
          </cell>
        </row>
        <row r="129">
          <cell r="E129" t="str">
            <v>省道S222线饶平县新圩路口至联饶下饶段路面改造工程</v>
          </cell>
          <cell r="F129" t="str">
            <v>路面改造</v>
          </cell>
          <cell r="G129" t="str">
            <v>省道</v>
          </cell>
          <cell r="H129">
            <v>183.562</v>
          </cell>
          <cell r="I129">
            <v>190.694</v>
          </cell>
          <cell r="J129" t="str">
            <v>一级</v>
          </cell>
          <cell r="K129">
            <v>7.132</v>
          </cell>
          <cell r="L129">
            <v>7.132</v>
          </cell>
        </row>
        <row r="129">
          <cell r="T129">
            <v>45839</v>
          </cell>
          <cell r="U129">
            <v>46357</v>
          </cell>
          <cell r="V129">
            <v>5145</v>
          </cell>
          <cell r="W129">
            <v>520</v>
          </cell>
          <cell r="X129">
            <v>2600</v>
          </cell>
          <cell r="Y129">
            <v>3209.4</v>
          </cell>
          <cell r="Z129">
            <v>0</v>
          </cell>
          <cell r="AA129">
            <v>0</v>
          </cell>
          <cell r="AB129">
            <v>3209.4</v>
          </cell>
          <cell r="AC129">
            <v>3209.4</v>
          </cell>
        </row>
        <row r="130">
          <cell r="E130" t="str">
            <v>省道S255线揭东区（五房至新亨段）路面改造工程</v>
          </cell>
          <cell r="F130" t="str">
            <v>路面改造</v>
          </cell>
          <cell r="G130" t="str">
            <v>省道</v>
          </cell>
          <cell r="H130">
            <v>26.3</v>
          </cell>
          <cell r="I130">
            <v>35.085</v>
          </cell>
          <cell r="J130" t="str">
            <v>二级/三级</v>
          </cell>
          <cell r="K130">
            <v>8.785</v>
          </cell>
        </row>
        <row r="130">
          <cell r="N130">
            <v>3.225</v>
          </cell>
          <cell r="O130">
            <v>5.56</v>
          </cell>
        </row>
        <row r="130">
          <cell r="S130">
            <v>8.785</v>
          </cell>
          <cell r="T130">
            <v>2025</v>
          </cell>
          <cell r="U130">
            <v>2026</v>
          </cell>
          <cell r="V130">
            <v>3262</v>
          </cell>
          <cell r="W130">
            <v>0</v>
          </cell>
          <cell r="X130">
            <v>1000</v>
          </cell>
          <cell r="Y130">
            <v>1710.3</v>
          </cell>
          <cell r="Z130">
            <v>0</v>
          </cell>
          <cell r="AA130">
            <v>0</v>
          </cell>
          <cell r="AB130">
            <v>1710.3</v>
          </cell>
          <cell r="AC130">
            <v>1710.3</v>
          </cell>
        </row>
        <row r="131">
          <cell r="E131" t="str">
            <v>国道G324线惠来县头屯村至双坑管区段路面改造工程</v>
          </cell>
          <cell r="F131" t="str">
            <v>路面改造</v>
          </cell>
          <cell r="G131" t="str">
            <v>国道</v>
          </cell>
          <cell r="H131">
            <v>613.906</v>
          </cell>
          <cell r="I131">
            <v>622.636</v>
          </cell>
          <cell r="J131" t="str">
            <v>一级</v>
          </cell>
          <cell r="K131">
            <v>8.731</v>
          </cell>
          <cell r="L131">
            <v>8.731</v>
          </cell>
        </row>
        <row r="131">
          <cell r="S131">
            <v>8.73</v>
          </cell>
          <cell r="T131">
            <v>2025</v>
          </cell>
          <cell r="U131">
            <v>2026</v>
          </cell>
          <cell r="V131">
            <v>9969</v>
          </cell>
        </row>
        <row r="131">
          <cell r="X131">
            <v>2000</v>
          </cell>
          <cell r="Y131">
            <v>4889</v>
          </cell>
          <cell r="Z131">
            <v>0</v>
          </cell>
          <cell r="AA131">
            <v>0</v>
          </cell>
          <cell r="AB131">
            <v>4888.8</v>
          </cell>
          <cell r="AC131">
            <v>4888.8</v>
          </cell>
        </row>
        <row r="132">
          <cell r="E132" t="str">
            <v>省道S508线揭西县绿水至联中村段路面改造工程</v>
          </cell>
          <cell r="F132" t="str">
            <v>路面改造</v>
          </cell>
          <cell r="G132" t="str">
            <v>省道</v>
          </cell>
          <cell r="H132">
            <v>68.24</v>
          </cell>
          <cell r="I132">
            <v>71.046</v>
          </cell>
          <cell r="J132" t="str">
            <v>三级</v>
          </cell>
          <cell r="K132">
            <v>2.806</v>
          </cell>
        </row>
        <row r="132">
          <cell r="O132">
            <v>2.806</v>
          </cell>
        </row>
        <row r="132">
          <cell r="T132">
            <v>2025</v>
          </cell>
          <cell r="U132">
            <v>2026</v>
          </cell>
          <cell r="V132">
            <v>798</v>
          </cell>
        </row>
        <row r="132">
          <cell r="X132">
            <v>100</v>
          </cell>
          <cell r="Y132">
            <v>561</v>
          </cell>
          <cell r="Z132">
            <v>0</v>
          </cell>
          <cell r="AA132">
            <v>0</v>
          </cell>
          <cell r="AB132">
            <v>561</v>
          </cell>
          <cell r="AC132">
            <v>561</v>
          </cell>
        </row>
        <row r="133">
          <cell r="E133" t="str">
            <v>省道S239线揭西县桐树坪村出口至良田居委会出口段路面改造工程</v>
          </cell>
          <cell r="F133" t="str">
            <v>路面改造</v>
          </cell>
          <cell r="G133" t="str">
            <v>省道</v>
          </cell>
          <cell r="H133">
            <v>237.886</v>
          </cell>
          <cell r="I133">
            <v>249.234</v>
          </cell>
          <cell r="J133" t="str">
            <v>二级/三级</v>
          </cell>
          <cell r="K133">
            <v>11.348</v>
          </cell>
        </row>
        <row r="133">
          <cell r="O133">
            <v>11.348</v>
          </cell>
        </row>
        <row r="133">
          <cell r="T133">
            <v>2025</v>
          </cell>
          <cell r="U133">
            <v>2026</v>
          </cell>
          <cell r="V133">
            <v>4530</v>
          </cell>
        </row>
        <row r="133">
          <cell r="X133">
            <v>500</v>
          </cell>
          <cell r="Y133">
            <v>2269.6</v>
          </cell>
          <cell r="Z133">
            <v>0</v>
          </cell>
          <cell r="AA133">
            <v>0</v>
          </cell>
          <cell r="AB133">
            <v>2269.6</v>
          </cell>
          <cell r="AC133">
            <v>2269.6</v>
          </cell>
        </row>
        <row r="134">
          <cell r="E134" t="str">
            <v>省道S368线云浮市云城区高峰立交桥至彩营段路面改造工程</v>
          </cell>
          <cell r="F134" t="str">
            <v>路面改造</v>
          </cell>
          <cell r="G134" t="str">
            <v>省道</v>
          </cell>
          <cell r="H134">
            <v>17.181</v>
          </cell>
          <cell r="I134">
            <v>24.075</v>
          </cell>
          <cell r="J134" t="str">
            <v>一级</v>
          </cell>
          <cell r="K134">
            <v>6.894</v>
          </cell>
          <cell r="L134">
            <v>6.894</v>
          </cell>
        </row>
        <row r="134">
          <cell r="T134">
            <v>2025</v>
          </cell>
          <cell r="U134">
            <v>2026</v>
          </cell>
          <cell r="V134">
            <v>4979.91</v>
          </cell>
          <cell r="W134">
            <v>0</v>
          </cell>
          <cell r="X134">
            <v>100</v>
          </cell>
          <cell r="Y134">
            <v>2945.07</v>
          </cell>
          <cell r="Z134">
            <v>0</v>
          </cell>
          <cell r="AA134">
            <v>0</v>
          </cell>
          <cell r="AB134">
            <v>2945.07</v>
          </cell>
          <cell r="AC134">
            <v>2945.07</v>
          </cell>
        </row>
        <row r="135">
          <cell r="E135" t="str">
            <v>省道S368线云安区上坑至东风林场段路面改造工程</v>
          </cell>
          <cell r="F135" t="str">
            <v>路面改造</v>
          </cell>
          <cell r="G135" t="str">
            <v>省道</v>
          </cell>
          <cell r="H135">
            <v>42</v>
          </cell>
          <cell r="I135">
            <v>47.257</v>
          </cell>
          <cell r="J135" t="str">
            <v>二级</v>
          </cell>
          <cell r="K135">
            <v>5.257</v>
          </cell>
        </row>
        <row r="135">
          <cell r="N135">
            <v>5.257</v>
          </cell>
        </row>
        <row r="135">
          <cell r="T135">
            <v>2025</v>
          </cell>
          <cell r="U135">
            <v>2026</v>
          </cell>
          <cell r="V135">
            <v>1813</v>
          </cell>
        </row>
        <row r="135">
          <cell r="X135">
            <v>1269.1</v>
          </cell>
          <cell r="Y135">
            <v>1156.54</v>
          </cell>
          <cell r="Z135">
            <v>0</v>
          </cell>
          <cell r="AA135">
            <v>0</v>
          </cell>
          <cell r="AB135">
            <v>1156.54</v>
          </cell>
          <cell r="AC135">
            <v>1156.54</v>
          </cell>
        </row>
        <row r="136">
          <cell r="E136" t="str">
            <v>省道S369云浮罗定牛路口至罗信高速罗镜出口段路面改造工程</v>
          </cell>
          <cell r="F136" t="str">
            <v>路面改造</v>
          </cell>
          <cell r="G136" t="str">
            <v>省道</v>
          </cell>
          <cell r="H136">
            <v>157.337</v>
          </cell>
          <cell r="I136">
            <v>173.71</v>
          </cell>
          <cell r="J136" t="str">
            <v>二级</v>
          </cell>
          <cell r="K136">
            <v>16.373</v>
          </cell>
        </row>
        <row r="136">
          <cell r="M136">
            <v>16.373</v>
          </cell>
        </row>
        <row r="136">
          <cell r="T136">
            <v>2025</v>
          </cell>
          <cell r="U136">
            <v>2027</v>
          </cell>
          <cell r="V136">
            <v>4823.04</v>
          </cell>
          <cell r="W136">
            <v>60</v>
          </cell>
          <cell r="X136">
            <v>60</v>
          </cell>
          <cell r="Y136">
            <v>3602</v>
          </cell>
          <cell r="Z136">
            <v>0</v>
          </cell>
          <cell r="AA136">
            <v>0</v>
          </cell>
          <cell r="AB136">
            <v>3602</v>
          </cell>
          <cell r="AC136">
            <v>3602</v>
          </cell>
        </row>
        <row r="137">
          <cell r="E137" t="str">
            <v>省道S274线新兴县河头至河步段路面改造工程</v>
          </cell>
          <cell r="F137" t="str">
            <v>路面改造</v>
          </cell>
          <cell r="G137" t="str">
            <v>省道</v>
          </cell>
          <cell r="H137">
            <v>84.736</v>
          </cell>
          <cell r="I137">
            <v>128.65</v>
          </cell>
          <cell r="J137" t="str">
            <v>三级</v>
          </cell>
          <cell r="K137">
            <v>43.914</v>
          </cell>
          <cell r="L137">
            <v>0</v>
          </cell>
          <cell r="M137">
            <v>0</v>
          </cell>
          <cell r="N137">
            <v>3.69</v>
          </cell>
          <cell r="O137">
            <v>40.224</v>
          </cell>
        </row>
        <row r="137">
          <cell r="S137">
            <v>43.37996</v>
          </cell>
          <cell r="T137">
            <v>2025</v>
          </cell>
          <cell r="U137">
            <v>2027</v>
          </cell>
          <cell r="V137">
            <v>12553</v>
          </cell>
          <cell r="W137">
            <v>395.85</v>
          </cell>
          <cell r="X137">
            <v>3000</v>
          </cell>
          <cell r="Y137">
            <v>8052</v>
          </cell>
          <cell r="Z137">
            <v>0</v>
          </cell>
          <cell r="AA137">
            <v>0</v>
          </cell>
          <cell r="AB137">
            <v>8052</v>
          </cell>
          <cell r="AC137">
            <v>8052</v>
          </cell>
        </row>
        <row r="138">
          <cell r="E138" t="str">
            <v>省道S279线郁南县宝珠大用至千官均荣段路面改造工程</v>
          </cell>
          <cell r="F138" t="str">
            <v>路面改造</v>
          </cell>
          <cell r="G138" t="str">
            <v>省道</v>
          </cell>
          <cell r="H138">
            <v>60.4</v>
          </cell>
          <cell r="I138">
            <v>92.368</v>
          </cell>
          <cell r="J138" t="str">
            <v>三级</v>
          </cell>
          <cell r="K138">
            <v>31.968</v>
          </cell>
        </row>
        <row r="138">
          <cell r="M138">
            <v>4.573</v>
          </cell>
        </row>
        <row r="138">
          <cell r="O138">
            <v>27.395</v>
          </cell>
        </row>
        <row r="138">
          <cell r="T138">
            <v>2026</v>
          </cell>
          <cell r="U138">
            <v>2028</v>
          </cell>
          <cell r="V138">
            <v>6600</v>
          </cell>
          <cell r="W138" t="str">
            <v>/</v>
          </cell>
          <cell r="X138">
            <v>80</v>
          </cell>
          <cell r="Y138">
            <v>5900</v>
          </cell>
          <cell r="Z138">
            <v>0</v>
          </cell>
          <cell r="AA138">
            <v>0</v>
          </cell>
          <cell r="AB138">
            <v>5900</v>
          </cell>
          <cell r="AC138">
            <v>5900</v>
          </cell>
        </row>
        <row r="139">
          <cell r="E139" t="str">
            <v>省道S279郁南县都城古丰村至都城夏袭段路面改造工程</v>
          </cell>
          <cell r="F139" t="str">
            <v>路面改造</v>
          </cell>
          <cell r="G139" t="str">
            <v>省道</v>
          </cell>
          <cell r="H139">
            <v>13.05</v>
          </cell>
          <cell r="I139">
            <v>19.036</v>
          </cell>
          <cell r="J139" t="str">
            <v>二级、四级</v>
          </cell>
          <cell r="K139">
            <v>5.986</v>
          </cell>
        </row>
        <row r="139">
          <cell r="N139">
            <v>5.01</v>
          </cell>
          <cell r="O139">
            <v>0.976</v>
          </cell>
          <cell r="P139">
            <v>0</v>
          </cell>
          <cell r="Q139">
            <v>0</v>
          </cell>
          <cell r="R139">
            <v>0</v>
          </cell>
          <cell r="S139">
            <v>0</v>
          </cell>
          <cell r="T139">
            <v>2026</v>
          </cell>
          <cell r="U139">
            <v>2027</v>
          </cell>
          <cell r="V139">
            <v>1492</v>
          </cell>
          <cell r="W139" t="str">
            <v>/</v>
          </cell>
          <cell r="X139">
            <v>30</v>
          </cell>
          <cell r="Y139">
            <v>1100</v>
          </cell>
          <cell r="Z139">
            <v>0</v>
          </cell>
          <cell r="AA139">
            <v>0</v>
          </cell>
          <cell r="AB139">
            <v>1100</v>
          </cell>
          <cell r="AC139">
            <v>1100</v>
          </cell>
        </row>
        <row r="140">
          <cell r="E140" t="str">
            <v>省道S342线南雄市帽子峰至澜河段改建工程</v>
          </cell>
          <cell r="F140" t="str">
            <v>新改建</v>
          </cell>
          <cell r="G140" t="str">
            <v>省道</v>
          </cell>
          <cell r="H140">
            <v>70</v>
          </cell>
          <cell r="I140">
            <v>82.034</v>
          </cell>
          <cell r="J140" t="str">
            <v>二级、四级</v>
          </cell>
          <cell r="K140">
            <v>12.034</v>
          </cell>
          <cell r="L140">
            <v>0</v>
          </cell>
          <cell r="M140">
            <v>0</v>
          </cell>
          <cell r="N140">
            <v>1.285</v>
          </cell>
          <cell r="O140">
            <v>10.749</v>
          </cell>
          <cell r="P140" t="str">
            <v>长25.1米宽9.9米</v>
          </cell>
          <cell r="Q140">
            <v>0</v>
          </cell>
          <cell r="R140">
            <v>248.49</v>
          </cell>
          <cell r="S140">
            <v>12.034</v>
          </cell>
          <cell r="T140">
            <v>2025</v>
          </cell>
          <cell r="U140">
            <v>2027</v>
          </cell>
          <cell r="V140">
            <v>17876</v>
          </cell>
          <cell r="W140" t="str">
            <v>未开工</v>
          </cell>
          <cell r="X140">
            <v>6000</v>
          </cell>
          <cell r="Y140">
            <v>5593.498</v>
          </cell>
          <cell r="Z140">
            <v>0</v>
          </cell>
          <cell r="AA140">
            <v>0</v>
          </cell>
          <cell r="AB140">
            <v>3728.99866666667</v>
          </cell>
          <cell r="AC140">
            <v>3728.99866666667</v>
          </cell>
        </row>
        <row r="141">
          <cell r="E141" t="str">
            <v>国道G358线翁源陂头至翁源县城段改建工程</v>
          </cell>
          <cell r="F141" t="str">
            <v>改建工程</v>
          </cell>
          <cell r="G141" t="str">
            <v>国道</v>
          </cell>
          <cell r="H141">
            <v>809.507</v>
          </cell>
          <cell r="I141">
            <v>820.812</v>
          </cell>
          <cell r="J141" t="str">
            <v>三级</v>
          </cell>
          <cell r="K141">
            <v>11.3</v>
          </cell>
        </row>
        <row r="141">
          <cell r="N141">
            <v>11.3</v>
          </cell>
        </row>
        <row r="141">
          <cell r="P141">
            <v>0</v>
          </cell>
          <cell r="Q141">
            <v>0</v>
          </cell>
          <cell r="R141">
            <v>0</v>
          </cell>
          <cell r="S141">
            <v>11.3</v>
          </cell>
          <cell r="T141">
            <v>2025</v>
          </cell>
          <cell r="U141">
            <v>2028</v>
          </cell>
          <cell r="V141">
            <v>20600</v>
          </cell>
          <cell r="W141" t="str">
            <v>未开工</v>
          </cell>
          <cell r="X141">
            <v>500</v>
          </cell>
          <cell r="Y141">
            <v>8475</v>
          </cell>
          <cell r="Z141">
            <v>0</v>
          </cell>
          <cell r="AA141">
            <v>0</v>
          </cell>
          <cell r="AB141">
            <v>4237.5</v>
          </cell>
          <cell r="AC141">
            <v>4237.5</v>
          </cell>
        </row>
        <row r="142">
          <cell r="E142" t="str">
            <v>国道G535线始兴下窖(江西交界)至顿岗段改建工程</v>
          </cell>
          <cell r="F142" t="str">
            <v>改建工程</v>
          </cell>
          <cell r="G142" t="str">
            <v>国道</v>
          </cell>
          <cell r="H142">
            <v>111.938</v>
          </cell>
          <cell r="I142">
            <v>147.138</v>
          </cell>
          <cell r="J142" t="str">
            <v>三级</v>
          </cell>
          <cell r="K142">
            <v>35.2</v>
          </cell>
        </row>
        <row r="142">
          <cell r="N142">
            <v>35.2</v>
          </cell>
        </row>
        <row r="142">
          <cell r="P142" t="str">
            <v>大桥495米，宽12米</v>
          </cell>
          <cell r="Q142">
            <v>5940</v>
          </cell>
        </row>
        <row r="142">
          <cell r="S142">
            <v>34.705</v>
          </cell>
          <cell r="T142">
            <v>2025</v>
          </cell>
          <cell r="U142">
            <v>2028</v>
          </cell>
          <cell r="V142">
            <v>65480</v>
          </cell>
          <cell r="W142" t="str">
            <v>未开工</v>
          </cell>
          <cell r="X142">
            <v>1500</v>
          </cell>
          <cell r="Y142">
            <v>27513.75</v>
          </cell>
          <cell r="Z142">
            <v>0</v>
          </cell>
          <cell r="AA142">
            <v>0</v>
          </cell>
          <cell r="AB142">
            <v>10000</v>
          </cell>
          <cell r="AC142">
            <v>10000</v>
          </cell>
        </row>
        <row r="143">
          <cell r="E143" t="str">
            <v>省道S259线新丰县石角至黄草洞段改建工程</v>
          </cell>
          <cell r="F143" t="str">
            <v>改建</v>
          </cell>
          <cell r="G143" t="str">
            <v>省道</v>
          </cell>
          <cell r="H143">
            <v>17</v>
          </cell>
          <cell r="I143">
            <v>21.127</v>
          </cell>
          <cell r="J143" t="str">
            <v>四级</v>
          </cell>
          <cell r="K143">
            <v>4.127</v>
          </cell>
        </row>
        <row r="143">
          <cell r="O143">
            <v>4.127</v>
          </cell>
          <cell r="P143">
            <v>0</v>
          </cell>
          <cell r="Q143">
            <v>0</v>
          </cell>
          <cell r="R143">
            <v>0</v>
          </cell>
          <cell r="S143">
            <v>4.127</v>
          </cell>
          <cell r="T143">
            <v>2025</v>
          </cell>
          <cell r="U143">
            <v>2026</v>
          </cell>
          <cell r="V143">
            <v>2504.65</v>
          </cell>
          <cell r="W143">
            <v>0</v>
          </cell>
          <cell r="X143">
            <v>300</v>
          </cell>
          <cell r="Y143">
            <v>1857.15</v>
          </cell>
          <cell r="Z143">
            <v>0</v>
          </cell>
          <cell r="AA143">
            <v>0</v>
          </cell>
          <cell r="AB143">
            <v>1857.15</v>
          </cell>
          <cell r="AC143">
            <v>1857.15</v>
          </cell>
        </row>
        <row r="144">
          <cell r="E144" t="str">
            <v>省道S245线新丰县佛子坳至回龙鸡岭段改建工程</v>
          </cell>
          <cell r="F144" t="str">
            <v>改建</v>
          </cell>
          <cell r="G144" t="str">
            <v>省道</v>
          </cell>
          <cell r="H144">
            <v>85.789</v>
          </cell>
          <cell r="I144">
            <v>95.583</v>
          </cell>
          <cell r="J144" t="str">
            <v>四级</v>
          </cell>
          <cell r="K144">
            <v>9.765</v>
          </cell>
        </row>
        <row r="144">
          <cell r="O144">
            <v>9.765</v>
          </cell>
          <cell r="P144" t="str">
            <v>中桥63m</v>
          </cell>
        </row>
        <row r="144">
          <cell r="R144">
            <v>756</v>
          </cell>
          <cell r="S144">
            <v>9.7</v>
          </cell>
          <cell r="T144">
            <v>2025</v>
          </cell>
          <cell r="U144">
            <v>2027</v>
          </cell>
          <cell r="V144">
            <v>5032.24</v>
          </cell>
        </row>
        <row r="144">
          <cell r="X144">
            <v>300</v>
          </cell>
          <cell r="Y144">
            <v>4026</v>
          </cell>
          <cell r="Z144">
            <v>0</v>
          </cell>
          <cell r="AA144">
            <v>0</v>
          </cell>
          <cell r="AB144">
            <v>2684</v>
          </cell>
          <cell r="AC144">
            <v>2684</v>
          </cell>
        </row>
        <row r="145">
          <cell r="E145" t="str">
            <v>省道S245线新丰县回龙鸡岭至遥田石教段改建工程</v>
          </cell>
          <cell r="F145" t="str">
            <v>改建</v>
          </cell>
          <cell r="G145" t="str">
            <v>省道</v>
          </cell>
          <cell r="H145">
            <v>95</v>
          </cell>
          <cell r="I145">
            <v>133.04</v>
          </cell>
          <cell r="J145" t="str">
            <v>四级</v>
          </cell>
          <cell r="K145">
            <v>37.141</v>
          </cell>
        </row>
        <row r="145">
          <cell r="O145">
            <v>37.141</v>
          </cell>
          <cell r="P145" t="str">
            <v>中桥269.7m</v>
          </cell>
        </row>
        <row r="145">
          <cell r="R145">
            <v>2023</v>
          </cell>
          <cell r="S145">
            <v>36.872</v>
          </cell>
          <cell r="T145">
            <v>2026</v>
          </cell>
          <cell r="U145">
            <v>2028</v>
          </cell>
          <cell r="V145">
            <v>28367.38</v>
          </cell>
          <cell r="W145">
            <v>0</v>
          </cell>
          <cell r="X145">
            <v>800</v>
          </cell>
          <cell r="Y145">
            <v>16916.08</v>
          </cell>
          <cell r="Z145">
            <v>0</v>
          </cell>
          <cell r="AA145">
            <v>0</v>
          </cell>
          <cell r="AB145">
            <v>5638.69333333333</v>
          </cell>
          <cell r="AC145">
            <v>5638.69333333333</v>
          </cell>
        </row>
        <row r="146">
          <cell r="E146" t="str">
            <v>省道S341线东源县船塘至涧头段改建工程</v>
          </cell>
          <cell r="F146" t="str">
            <v>新改建</v>
          </cell>
          <cell r="G146" t="str">
            <v>省道</v>
          </cell>
          <cell r="H146">
            <v>88.64</v>
          </cell>
          <cell r="I146">
            <v>125.458</v>
          </cell>
          <cell r="J146" t="str">
            <v>四级</v>
          </cell>
          <cell r="K146">
            <v>36.818</v>
          </cell>
        </row>
        <row r="146">
          <cell r="N146">
            <v>36.818</v>
          </cell>
        </row>
        <row r="146">
          <cell r="P146" t="str">
            <v>大桥长156.08m/1座，宽8/9m；中桥长869.04m/13座,宽10m</v>
          </cell>
          <cell r="Q146">
            <v>1560.8</v>
          </cell>
          <cell r="R146">
            <v>8690.4</v>
          </cell>
          <cell r="S146">
            <v>35.795</v>
          </cell>
          <cell r="T146">
            <v>2025</v>
          </cell>
          <cell r="U146">
            <v>2028</v>
          </cell>
          <cell r="V146">
            <v>63011</v>
          </cell>
          <cell r="W146" t="str">
            <v>0</v>
          </cell>
          <cell r="X146">
            <v>2000</v>
          </cell>
          <cell r="Y146">
            <v>19599</v>
          </cell>
          <cell r="Z146">
            <v>0</v>
          </cell>
          <cell r="AA146">
            <v>0</v>
          </cell>
          <cell r="AB146">
            <v>5000</v>
          </cell>
          <cell r="AC146">
            <v>5000</v>
          </cell>
        </row>
        <row r="147">
          <cell r="E147" t="str">
            <v>省道S510线惠东县白盆珠横瑶至横坑段改扩建工程</v>
          </cell>
          <cell r="F147" t="str">
            <v>改扩建</v>
          </cell>
          <cell r="G147" t="str">
            <v>省道</v>
          </cell>
          <cell r="H147">
            <v>0</v>
          </cell>
          <cell r="I147">
            <v>9.801</v>
          </cell>
          <cell r="J147" t="str">
            <v>四级</v>
          </cell>
          <cell r="K147">
            <v>9.801</v>
          </cell>
        </row>
        <row r="147">
          <cell r="O147">
            <v>9.801</v>
          </cell>
          <cell r="P147" t="str">
            <v>中桥1座/51*7.5</v>
          </cell>
        </row>
        <row r="147">
          <cell r="R147">
            <v>433.5</v>
          </cell>
          <cell r="S147">
            <v>9.75</v>
          </cell>
          <cell r="T147">
            <v>2025</v>
          </cell>
          <cell r="U147">
            <v>2027</v>
          </cell>
          <cell r="V147">
            <v>6343.15</v>
          </cell>
          <cell r="W147" t="str">
            <v>0</v>
          </cell>
          <cell r="X147">
            <v>4500</v>
          </cell>
          <cell r="Y147">
            <v>4464</v>
          </cell>
          <cell r="Z147">
            <v>0</v>
          </cell>
          <cell r="AA147">
            <v>0</v>
          </cell>
          <cell r="AB147">
            <v>2976</v>
          </cell>
          <cell r="AC147">
            <v>2976</v>
          </cell>
        </row>
        <row r="148">
          <cell r="E148" t="str">
            <v>国道G228线陆丰上英至海丰城东段改建工程</v>
          </cell>
          <cell r="F148" t="str">
            <v>新改建</v>
          </cell>
          <cell r="G148" t="str">
            <v>国道</v>
          </cell>
          <cell r="H148">
            <v>0</v>
          </cell>
          <cell r="I148">
            <v>32.115</v>
          </cell>
          <cell r="J148" t="str">
            <v>/</v>
          </cell>
          <cell r="K148">
            <v>32.115</v>
          </cell>
          <cell r="L148">
            <v>32.115</v>
          </cell>
        </row>
        <row r="148">
          <cell r="P148" t="str">
            <v>大桥长3488.55m，宽32.5m；中桥长703.3m,宽32.5m。</v>
          </cell>
          <cell r="Q148">
            <v>113377.875</v>
          </cell>
          <cell r="R148">
            <v>22857.25</v>
          </cell>
          <cell r="S148">
            <v>27.924</v>
          </cell>
          <cell r="T148">
            <v>2025</v>
          </cell>
          <cell r="U148">
            <v>2028</v>
          </cell>
          <cell r="V148">
            <v>266915.45</v>
          </cell>
          <cell r="W148">
            <v>57575</v>
          </cell>
          <cell r="X148">
            <v>66486</v>
          </cell>
          <cell r="Y148">
            <v>67651.675</v>
          </cell>
          <cell r="Z148">
            <v>0</v>
          </cell>
          <cell r="AA148">
            <v>0</v>
          </cell>
          <cell r="AB148">
            <v>30000</v>
          </cell>
          <cell r="AC148">
            <v>30000</v>
          </cell>
        </row>
        <row r="149">
          <cell r="E149" t="str">
            <v>省道S533线开平高龙至台山清湖塘交界段改扩建工程</v>
          </cell>
          <cell r="F149" t="str">
            <v>新改建</v>
          </cell>
          <cell r="G149" t="str">
            <v>省道</v>
          </cell>
          <cell r="H149">
            <v>76.646</v>
          </cell>
          <cell r="I149">
            <v>80.629</v>
          </cell>
          <cell r="J149" t="str">
            <v>四级</v>
          </cell>
          <cell r="K149">
            <v>3.983</v>
          </cell>
          <cell r="L149">
            <v>0</v>
          </cell>
          <cell r="M149">
            <v>0</v>
          </cell>
          <cell r="N149">
            <v>0</v>
          </cell>
          <cell r="O149">
            <v>3.983</v>
          </cell>
          <cell r="P149">
            <v>0</v>
          </cell>
          <cell r="Q149">
            <v>0</v>
          </cell>
          <cell r="R149">
            <v>0</v>
          </cell>
          <cell r="S149">
            <v>3.983</v>
          </cell>
          <cell r="T149">
            <v>2026</v>
          </cell>
          <cell r="U149">
            <v>2027</v>
          </cell>
          <cell r="V149">
            <v>3729.13</v>
          </cell>
          <cell r="W149" t="str">
            <v>-</v>
          </cell>
          <cell r="X149" t="str">
            <v>-</v>
          </cell>
          <cell r="Y149">
            <v>1792.35</v>
          </cell>
          <cell r="Z149">
            <v>0</v>
          </cell>
          <cell r="AA149">
            <v>0</v>
          </cell>
          <cell r="AB149">
            <v>896.175</v>
          </cell>
          <cell r="AC149">
            <v>896.175</v>
          </cell>
        </row>
        <row r="150">
          <cell r="E150" t="str">
            <v>国道G234线阳春市春城街道黎湖至七星段改线工程</v>
          </cell>
          <cell r="F150" t="str">
            <v>新建</v>
          </cell>
          <cell r="G150" t="str">
            <v>国道</v>
          </cell>
          <cell r="H150">
            <v>3229</v>
          </cell>
          <cell r="I150">
            <v>3250.083</v>
          </cell>
          <cell r="J150" t="str">
            <v>等外</v>
          </cell>
          <cell r="K150">
            <v>21.083</v>
          </cell>
          <cell r="L150">
            <v>21.083</v>
          </cell>
        </row>
        <row r="150">
          <cell r="P150" t="str">
            <v>4.409km、32.5m</v>
          </cell>
        </row>
        <row r="150">
          <cell r="S150">
            <v>16.674</v>
          </cell>
          <cell r="T150">
            <v>2025</v>
          </cell>
          <cell r="U150">
            <v>2028</v>
          </cell>
          <cell r="V150">
            <v>188687</v>
          </cell>
          <cell r="W150">
            <v>8927</v>
          </cell>
          <cell r="X150">
            <v>25020</v>
          </cell>
          <cell r="Y150">
            <v>15006.6</v>
          </cell>
          <cell r="Z150">
            <v>0</v>
          </cell>
          <cell r="AA150">
            <v>0</v>
          </cell>
          <cell r="AB150">
            <v>7503.3</v>
          </cell>
          <cell r="AC150">
            <v>7503.3</v>
          </cell>
        </row>
        <row r="151">
          <cell r="E151" t="str">
            <v>省道S369线阳春圭岗至信宜思贺百涌段公路工程</v>
          </cell>
          <cell r="F151" t="str">
            <v>新建</v>
          </cell>
          <cell r="G151" t="str">
            <v>省道</v>
          </cell>
          <cell r="H151">
            <v>118.186</v>
          </cell>
          <cell r="I151">
            <v>124.568</v>
          </cell>
          <cell r="J151" t="str">
            <v>等外</v>
          </cell>
          <cell r="K151">
            <v>6.325</v>
          </cell>
        </row>
        <row r="151">
          <cell r="O151">
            <v>6.325</v>
          </cell>
        </row>
        <row r="151">
          <cell r="S151">
            <v>6.325</v>
          </cell>
          <cell r="T151">
            <v>2025</v>
          </cell>
          <cell r="U151">
            <v>2028</v>
          </cell>
          <cell r="V151">
            <v>11221</v>
          </cell>
          <cell r="W151">
            <v>200</v>
          </cell>
          <cell r="X151">
            <v>2000</v>
          </cell>
          <cell r="Y151">
            <v>2846</v>
          </cell>
          <cell r="Z151">
            <v>0</v>
          </cell>
          <cell r="AA151">
            <v>0</v>
          </cell>
          <cell r="AB151">
            <v>1423</v>
          </cell>
          <cell r="AC151">
            <v>1423</v>
          </cell>
        </row>
        <row r="152">
          <cell r="E152" t="str">
            <v>省道S369线圭岗至高车田改建工程</v>
          </cell>
          <cell r="F152" t="str">
            <v>新改建</v>
          </cell>
          <cell r="G152" t="str">
            <v>省道</v>
          </cell>
          <cell r="H152" t="str">
            <v>X600线
19.250 </v>
          </cell>
          <cell r="I152" t="str">
            <v>S369线107.430 </v>
          </cell>
        </row>
        <row r="152">
          <cell r="K152">
            <v>0.951</v>
          </cell>
        </row>
        <row r="152">
          <cell r="O152">
            <v>0.951</v>
          </cell>
        </row>
        <row r="152">
          <cell r="S152">
            <v>0.951</v>
          </cell>
          <cell r="T152">
            <v>2025</v>
          </cell>
          <cell r="U152">
            <v>2026</v>
          </cell>
          <cell r="V152">
            <v>1521</v>
          </cell>
          <cell r="W152">
            <v>0</v>
          </cell>
          <cell r="X152">
            <v>1000</v>
          </cell>
          <cell r="Y152">
            <v>427</v>
          </cell>
          <cell r="Z152">
            <v>0</v>
          </cell>
          <cell r="AA152">
            <v>0</v>
          </cell>
          <cell r="AB152">
            <v>427</v>
          </cell>
          <cell r="AC152">
            <v>427</v>
          </cell>
        </row>
        <row r="153">
          <cell r="E153" t="str">
            <v>国道G323线阳山沙坪至岭背段改建工程</v>
          </cell>
          <cell r="F153" t="str">
            <v>改建</v>
          </cell>
          <cell r="G153" t="str">
            <v>国道</v>
          </cell>
          <cell r="H153">
            <v>465.275</v>
          </cell>
          <cell r="I153">
            <v>499.01</v>
          </cell>
          <cell r="J153" t="str">
            <v>三级</v>
          </cell>
          <cell r="K153">
            <v>33.736</v>
          </cell>
        </row>
        <row r="153">
          <cell r="N153">
            <v>33.736</v>
          </cell>
        </row>
        <row r="153">
          <cell r="Q153">
            <v>7713.6</v>
          </cell>
          <cell r="R153">
            <v>1156.8</v>
          </cell>
          <cell r="S153">
            <v>33.736</v>
          </cell>
          <cell r="T153">
            <v>2025</v>
          </cell>
          <cell r="U153">
            <v>2026</v>
          </cell>
          <cell r="V153">
            <v>56443.62</v>
          </cell>
        </row>
        <row r="153">
          <cell r="Y153">
            <v>25302</v>
          </cell>
          <cell r="Z153">
            <v>0</v>
          </cell>
          <cell r="AA153">
            <v>0</v>
          </cell>
          <cell r="AB153">
            <v>25302</v>
          </cell>
          <cell r="AC153">
            <v>25302</v>
          </cell>
        </row>
        <row r="154">
          <cell r="E154" t="str">
            <v>省道S333线龙川县新田径塘（市界）至赤光大芬段公路改建工程</v>
          </cell>
          <cell r="F154" t="str">
            <v>升级改造</v>
          </cell>
          <cell r="G154" t="str">
            <v>省道</v>
          </cell>
          <cell r="H154">
            <v>213.56</v>
          </cell>
          <cell r="I154">
            <v>233.905</v>
          </cell>
          <cell r="J154" t="str">
            <v>三/四级</v>
          </cell>
          <cell r="K154">
            <v>20.345</v>
          </cell>
        </row>
        <row r="154">
          <cell r="O154">
            <v>20.345</v>
          </cell>
          <cell r="P154" t="str">
            <v>大桥长125.08m*宽9.5m，中桥长35.08m*宽9m+长45.08m*宽9.5m</v>
          </cell>
          <cell r="Q154">
            <v>1188.26</v>
          </cell>
          <cell r="R154">
            <v>743.98</v>
          </cell>
          <cell r="S154">
            <v>20.185</v>
          </cell>
          <cell r="T154">
            <v>2025</v>
          </cell>
          <cell r="U154">
            <v>2027</v>
          </cell>
          <cell r="V154">
            <v>21866.33</v>
          </cell>
          <cell r="W154" t="str">
            <v>/</v>
          </cell>
          <cell r="X154">
            <v>5000</v>
          </cell>
          <cell r="Y154">
            <v>9497</v>
          </cell>
          <cell r="Z154">
            <v>0</v>
          </cell>
          <cell r="AA154">
            <v>0</v>
          </cell>
          <cell r="AB154">
            <v>6331.33333333333</v>
          </cell>
          <cell r="AC154">
            <v>6331.33333333333</v>
          </cell>
        </row>
        <row r="155">
          <cell r="E155" t="str">
            <v>省道S340线紫金县龙窝至九和段改建工程</v>
          </cell>
          <cell r="F155" t="str">
            <v>升级改造</v>
          </cell>
          <cell r="G155" t="str">
            <v>省道</v>
          </cell>
          <cell r="H155">
            <v>97.8</v>
          </cell>
          <cell r="I155">
            <v>120</v>
          </cell>
          <cell r="J155" t="str">
            <v>三级及以下</v>
          </cell>
          <cell r="K155">
            <v>22.201</v>
          </cell>
        </row>
        <row r="155">
          <cell r="M155">
            <v>22.201</v>
          </cell>
        </row>
        <row r="155">
          <cell r="P155">
            <v>185.6</v>
          </cell>
          <cell r="Q155">
            <v>892.5</v>
          </cell>
          <cell r="R155">
            <v>749.6</v>
          </cell>
          <cell r="S155">
            <v>22.016</v>
          </cell>
          <cell r="T155">
            <v>2025</v>
          </cell>
          <cell r="U155">
            <v>2027</v>
          </cell>
          <cell r="V155">
            <v>29863</v>
          </cell>
          <cell r="W155" t="str">
            <v>0</v>
          </cell>
          <cell r="X155">
            <v>5000</v>
          </cell>
          <cell r="Y155">
            <v>12472.92</v>
          </cell>
          <cell r="Z155">
            <v>0</v>
          </cell>
          <cell r="AA155">
            <v>0</v>
          </cell>
          <cell r="AB155">
            <v>5000</v>
          </cell>
          <cell r="AC155">
            <v>5000</v>
          </cell>
        </row>
        <row r="156">
          <cell r="E156" t="str">
            <v>省道S223线蕉岭县隘罗坪至步上段改建工程</v>
          </cell>
          <cell r="F156" t="str">
            <v>升级改造</v>
          </cell>
          <cell r="G156" t="str">
            <v>省道</v>
          </cell>
          <cell r="H156">
            <v>0</v>
          </cell>
          <cell r="I156">
            <v>20.647</v>
          </cell>
          <cell r="J156" t="str">
            <v>四级</v>
          </cell>
          <cell r="K156">
            <v>20.647</v>
          </cell>
        </row>
        <row r="156">
          <cell r="M156">
            <v>20.647</v>
          </cell>
        </row>
        <row r="156">
          <cell r="P156" t="str">
            <v>大桥10座，长1888.6m，宽10m；中桥3座，长191.8m，宽10m</v>
          </cell>
          <cell r="Q156">
            <v>18886</v>
          </cell>
          <cell r="R156">
            <v>1918</v>
          </cell>
          <cell r="S156">
            <v>18.568</v>
          </cell>
          <cell r="T156">
            <v>2024</v>
          </cell>
          <cell r="U156">
            <v>2027</v>
          </cell>
          <cell r="V156">
            <v>54946.17</v>
          </cell>
          <cell r="W156">
            <v>11853</v>
          </cell>
          <cell r="X156">
            <v>21853</v>
          </cell>
          <cell r="Y156">
            <v>15128.64</v>
          </cell>
          <cell r="Z156">
            <v>0</v>
          </cell>
          <cell r="AA156">
            <v>0</v>
          </cell>
          <cell r="AB156">
            <v>11346.48</v>
          </cell>
          <cell r="AC156">
            <v>11346.48</v>
          </cell>
        </row>
        <row r="157">
          <cell r="E157" t="str">
            <v>省道S333线兴宁市黄陂甘专至罗岗圩段改建工程</v>
          </cell>
          <cell r="F157" t="str">
            <v>升级改造</v>
          </cell>
          <cell r="G157" t="str">
            <v>省道</v>
          </cell>
          <cell r="H157">
            <v>195.063</v>
          </cell>
          <cell r="I157">
            <v>205.7</v>
          </cell>
          <cell r="J157" t="str">
            <v>四级</v>
          </cell>
          <cell r="K157">
            <v>10.637</v>
          </cell>
        </row>
        <row r="157">
          <cell r="M157">
            <v>10.637</v>
          </cell>
        </row>
        <row r="157">
          <cell r="P157" t="str">
            <v>中桥1座：长38米宽12米</v>
          </cell>
          <cell r="Q157">
            <v>0</v>
          </cell>
          <cell r="R157">
            <v>456</v>
          </cell>
          <cell r="S157">
            <v>10.599</v>
          </cell>
          <cell r="T157">
            <v>2025</v>
          </cell>
          <cell r="U157">
            <v>2027</v>
          </cell>
          <cell r="V157">
            <v>10390.12</v>
          </cell>
          <cell r="W157">
            <v>0</v>
          </cell>
          <cell r="X157">
            <v>200</v>
          </cell>
          <cell r="Y157">
            <v>5920.65</v>
          </cell>
          <cell r="Z157">
            <v>0</v>
          </cell>
          <cell r="AA157">
            <v>0</v>
          </cell>
          <cell r="AB157">
            <v>3947.33333333333</v>
          </cell>
          <cell r="AC157">
            <v>3947.33333333333</v>
          </cell>
        </row>
        <row r="158">
          <cell r="E158" t="str">
            <v>省道S239梅县区梅西石赖至石坑段（西部旅游快线石坑支线）改建工程</v>
          </cell>
          <cell r="F158" t="str">
            <v>升级改造</v>
          </cell>
          <cell r="G158" t="str">
            <v>省道</v>
          </cell>
          <cell r="H158">
            <v>68.328</v>
          </cell>
          <cell r="I158">
            <v>93.078</v>
          </cell>
          <cell r="J158" t="str">
            <v>三级、四级</v>
          </cell>
          <cell r="K158">
            <v>17.827</v>
          </cell>
        </row>
        <row r="158">
          <cell r="N158">
            <v>12.67</v>
          </cell>
          <cell r="O158">
            <v>5.157</v>
          </cell>
          <cell r="P158" t="str">
            <v>车子排中桥：长55.6宽9；梅林大桥：长180.6宽12；汤湖村中桥：长30.6宽10；龙塘大桥：长105.6宽12；石坑中桥：长36.4宽16.2。</v>
          </cell>
          <cell r="Q158">
            <v>3434.4</v>
          </cell>
          <cell r="R158">
            <v>1396.08</v>
          </cell>
          <cell r="S158">
            <v>17.421</v>
          </cell>
          <cell r="T158">
            <v>2026</v>
          </cell>
          <cell r="U158">
            <v>2028</v>
          </cell>
          <cell r="V158">
            <v>43847.63</v>
          </cell>
          <cell r="W158">
            <v>0</v>
          </cell>
          <cell r="X158">
            <v>500</v>
          </cell>
          <cell r="Y158">
            <v>10173</v>
          </cell>
          <cell r="Z158">
            <v>0</v>
          </cell>
          <cell r="AA158">
            <v>0</v>
          </cell>
          <cell r="AB158">
            <v>3300</v>
          </cell>
          <cell r="AC158">
            <v>3300</v>
          </cell>
        </row>
        <row r="159">
          <cell r="E159" t="str">
            <v>国道G228线台山那琴桥至平堤水库段改建工程</v>
          </cell>
          <cell r="F159" t="str">
            <v>升级改造</v>
          </cell>
          <cell r="G159" t="str">
            <v>国道</v>
          </cell>
          <cell r="H159">
            <v>6223.06</v>
          </cell>
          <cell r="I159">
            <v>6230.308</v>
          </cell>
          <cell r="J159" t="str">
            <v>三级</v>
          </cell>
          <cell r="K159">
            <v>6.977</v>
          </cell>
        </row>
        <row r="159">
          <cell r="N159">
            <v>6.977</v>
          </cell>
        </row>
        <row r="159">
          <cell r="S159">
            <v>6.977</v>
          </cell>
          <cell r="T159">
            <v>2025</v>
          </cell>
          <cell r="U159">
            <v>2026</v>
          </cell>
          <cell r="V159">
            <v>13651</v>
          </cell>
          <cell r="W159" t="str">
            <v>未开工</v>
          </cell>
          <cell r="X159">
            <v>5077</v>
          </cell>
          <cell r="Y159">
            <v>4883.9</v>
          </cell>
          <cell r="Z159">
            <v>0</v>
          </cell>
          <cell r="AA159">
            <v>0</v>
          </cell>
          <cell r="AB159">
            <v>4884</v>
          </cell>
          <cell r="AC159">
            <v>4884</v>
          </cell>
        </row>
        <row r="160">
          <cell r="E160" t="str">
            <v>省道S542线河口至阳西交界段公路工程</v>
          </cell>
          <cell r="F160" t="str">
            <v>升级改造</v>
          </cell>
          <cell r="G160" t="str">
            <v>省道</v>
          </cell>
          <cell r="H160">
            <v>14.2</v>
          </cell>
          <cell r="I160">
            <v>5.6</v>
          </cell>
          <cell r="J160" t="str">
            <v>四级</v>
          </cell>
          <cell r="K160">
            <v>5.6</v>
          </cell>
        </row>
        <row r="160">
          <cell r="M160">
            <v>5.6</v>
          </cell>
        </row>
        <row r="160">
          <cell r="S160">
            <v>5.6</v>
          </cell>
          <cell r="T160">
            <v>2025</v>
          </cell>
          <cell r="U160">
            <v>2027</v>
          </cell>
          <cell r="V160">
            <v>6297</v>
          </cell>
          <cell r="W160">
            <v>100</v>
          </cell>
          <cell r="X160">
            <v>500</v>
          </cell>
          <cell r="Y160">
            <v>2800</v>
          </cell>
          <cell r="Z160">
            <v>0</v>
          </cell>
          <cell r="AA160">
            <v>0</v>
          </cell>
          <cell r="AB160">
            <v>1866.66666666667</v>
          </cell>
          <cell r="AC160">
            <v>1866.66666666667</v>
          </cell>
        </row>
        <row r="161">
          <cell r="E161" t="str">
            <v>省道S547线徐闻县新寮码头至港六路口段改建工程</v>
          </cell>
          <cell r="F161" t="str">
            <v>升级改造</v>
          </cell>
          <cell r="G161" t="str">
            <v>省道</v>
          </cell>
          <cell r="H161">
            <v>0</v>
          </cell>
          <cell r="I161">
            <v>5.364</v>
          </cell>
          <cell r="J161" t="str">
            <v>四级</v>
          </cell>
          <cell r="K161">
            <v>5.364</v>
          </cell>
        </row>
        <row r="161">
          <cell r="O161">
            <v>5.364</v>
          </cell>
          <cell r="P161">
            <v>0</v>
          </cell>
          <cell r="Q161">
            <v>0</v>
          </cell>
          <cell r="R161">
            <v>0</v>
          </cell>
          <cell r="S161">
            <v>5.364</v>
          </cell>
          <cell r="T161">
            <v>2025</v>
          </cell>
          <cell r="U161">
            <v>2026</v>
          </cell>
          <cell r="V161">
            <v>3034</v>
          </cell>
          <cell r="W161">
            <v>0</v>
          </cell>
          <cell r="X161">
            <v>0</v>
          </cell>
          <cell r="Y161">
            <v>2413.8</v>
          </cell>
          <cell r="Z161">
            <v>0</v>
          </cell>
          <cell r="AA161">
            <v>0</v>
          </cell>
          <cell r="AB161">
            <v>2414</v>
          </cell>
          <cell r="AC161">
            <v>2414</v>
          </cell>
        </row>
        <row r="162">
          <cell r="E162" t="str">
            <v>国道G358线怀集凤岗墟至甘洒墟段改建工程</v>
          </cell>
          <cell r="F162" t="str">
            <v>升级改造</v>
          </cell>
          <cell r="G162" t="str">
            <v>国道</v>
          </cell>
          <cell r="H162">
            <v>1115.29</v>
          </cell>
          <cell r="I162">
            <v>1123.696</v>
          </cell>
          <cell r="J162" t="str">
            <v>二级、三级</v>
          </cell>
          <cell r="K162">
            <v>8.221</v>
          </cell>
        </row>
        <row r="162">
          <cell r="N162">
            <v>8.221</v>
          </cell>
        </row>
        <row r="162">
          <cell r="P162">
            <v>401.9</v>
          </cell>
          <cell r="Q162">
            <v>4019</v>
          </cell>
        </row>
        <row r="162">
          <cell r="S162">
            <v>7.8191</v>
          </cell>
          <cell r="T162">
            <v>2025</v>
          </cell>
          <cell r="U162">
            <v>2027</v>
          </cell>
          <cell r="V162">
            <v>14387.4</v>
          </cell>
          <cell r="W162">
            <v>51.23</v>
          </cell>
          <cell r="X162">
            <v>200</v>
          </cell>
          <cell r="Y162">
            <v>6869.075</v>
          </cell>
          <cell r="Z162">
            <v>0</v>
          </cell>
          <cell r="AA162">
            <v>0</v>
          </cell>
          <cell r="AB162">
            <v>4579.38666666667</v>
          </cell>
          <cell r="AC162">
            <v>4579.38666666667</v>
          </cell>
        </row>
        <row r="163">
          <cell r="E163" t="str">
            <v>省道S235线惠来华湖至神泉段改建工程</v>
          </cell>
          <cell r="F163" t="str">
            <v>升级改造</v>
          </cell>
          <cell r="G163" t="str">
            <v>省道</v>
          </cell>
          <cell r="H163">
            <v>74.878</v>
          </cell>
          <cell r="I163">
            <v>82.817</v>
          </cell>
          <cell r="J163" t="str">
            <v>四级</v>
          </cell>
          <cell r="K163">
            <v>7.94</v>
          </cell>
        </row>
        <row r="163">
          <cell r="N163">
            <v>7.94</v>
          </cell>
        </row>
        <row r="163">
          <cell r="S163">
            <v>7.94</v>
          </cell>
          <cell r="T163">
            <v>2025</v>
          </cell>
          <cell r="U163">
            <v>2026</v>
          </cell>
          <cell r="V163">
            <v>11014</v>
          </cell>
          <cell r="W163">
            <v>4200</v>
          </cell>
          <cell r="X163">
            <v>8000</v>
          </cell>
          <cell r="Y163">
            <v>3585</v>
          </cell>
          <cell r="Z163">
            <v>0</v>
          </cell>
          <cell r="AA163">
            <v>0</v>
          </cell>
          <cell r="AB163">
            <v>3585</v>
          </cell>
          <cell r="AC163">
            <v>3585</v>
          </cell>
        </row>
        <row r="164">
          <cell r="E164" t="str">
            <v>省道S276线新兴县岭脚至里洞圩段改建工程</v>
          </cell>
          <cell r="F164" t="str">
            <v>升级改造</v>
          </cell>
          <cell r="G164" t="str">
            <v>省道</v>
          </cell>
          <cell r="H164">
            <v>77.95</v>
          </cell>
          <cell r="I164">
            <v>88.386</v>
          </cell>
          <cell r="J164" t="str">
            <v>四级</v>
          </cell>
          <cell r="K164">
            <v>10.443</v>
          </cell>
          <cell r="L164">
            <v>0</v>
          </cell>
          <cell r="M164">
            <v>0</v>
          </cell>
        </row>
        <row r="164">
          <cell r="O164">
            <v>10.443</v>
          </cell>
          <cell r="P164" t="str">
            <v>长85米、宽7.6米</v>
          </cell>
        </row>
        <row r="164">
          <cell r="R164">
            <v>646</v>
          </cell>
          <cell r="S164">
            <v>10.358</v>
          </cell>
          <cell r="T164">
            <v>2024</v>
          </cell>
          <cell r="U164">
            <v>2026</v>
          </cell>
          <cell r="V164">
            <v>9475.98</v>
          </cell>
          <cell r="W164">
            <v>5787</v>
          </cell>
          <cell r="X164">
            <v>7000</v>
          </cell>
          <cell r="Y164">
            <v>4764</v>
          </cell>
          <cell r="Z164">
            <v>0</v>
          </cell>
          <cell r="AA164">
            <v>0</v>
          </cell>
          <cell r="AB164">
            <v>4764</v>
          </cell>
          <cell r="AC164">
            <v>4764</v>
          </cell>
        </row>
        <row r="165">
          <cell r="E165" t="str">
            <v>省道S369线罗定市太平至贵子段</v>
          </cell>
          <cell r="F165" t="str">
            <v>升级改造</v>
          </cell>
          <cell r="G165" t="str">
            <v>省道</v>
          </cell>
          <cell r="H165">
            <v>146</v>
          </cell>
          <cell r="I165">
            <v>148.345</v>
          </cell>
          <cell r="J165" t="str">
            <v>四级</v>
          </cell>
          <cell r="K165">
            <v>2.345</v>
          </cell>
        </row>
        <row r="165">
          <cell r="O165">
            <v>2.345</v>
          </cell>
        </row>
        <row r="165">
          <cell r="S165">
            <v>2.345</v>
          </cell>
          <cell r="T165">
            <v>2025</v>
          </cell>
          <cell r="U165">
            <v>2027</v>
          </cell>
          <cell r="V165">
            <v>1495</v>
          </cell>
          <cell r="W165" t="str">
            <v>0</v>
          </cell>
          <cell r="X165" t="str">
            <v>0</v>
          </cell>
          <cell r="Y165">
            <v>1055</v>
          </cell>
          <cell r="Z165">
            <v>0</v>
          </cell>
          <cell r="AA165">
            <v>0</v>
          </cell>
          <cell r="AB165">
            <v>703.333333333333</v>
          </cell>
          <cell r="AC165">
            <v>703.333333333333</v>
          </cell>
        </row>
        <row r="166">
          <cell r="E166" t="str">
            <v>省道S506改线工程（牛田洋快速通道北辅道）</v>
          </cell>
          <cell r="F166" t="str">
            <v>新建</v>
          </cell>
          <cell r="G166" t="str">
            <v>省道</v>
          </cell>
          <cell r="H166">
            <v>0</v>
          </cell>
          <cell r="I166">
            <v>9.73</v>
          </cell>
          <cell r="J166" t="str">
            <v>二级</v>
          </cell>
          <cell r="K166">
            <v>9.73</v>
          </cell>
          <cell r="L166">
            <v>9.73</v>
          </cell>
        </row>
        <row r="166">
          <cell r="O166">
            <v>0</v>
          </cell>
        </row>
        <row r="166">
          <cell r="S166">
            <v>9.73</v>
          </cell>
          <cell r="T166">
            <v>2019</v>
          </cell>
          <cell r="U166">
            <v>2026</v>
          </cell>
          <cell r="V166">
            <v>1062103</v>
          </cell>
          <cell r="W166">
            <v>899286</v>
          </cell>
          <cell r="X166">
            <v>995000</v>
          </cell>
          <cell r="Y166">
            <v>5351.5</v>
          </cell>
          <cell r="Z166">
            <v>0</v>
          </cell>
          <cell r="AA166">
            <v>0</v>
          </cell>
          <cell r="AB166">
            <v>1070.3</v>
          </cell>
          <cell r="AC166">
            <v>535.15</v>
          </cell>
        </row>
        <row r="167">
          <cell r="E167" t="str">
            <v>省道S505线澄海区潮州交界至后溪桥路段（澄江路）改建工程</v>
          </cell>
          <cell r="F167" t="str">
            <v>改建</v>
          </cell>
          <cell r="G167" t="str">
            <v>省道</v>
          </cell>
          <cell r="H167">
            <v>46.546</v>
          </cell>
          <cell r="I167">
            <v>53.626</v>
          </cell>
          <cell r="J167" t="str">
            <v>二级</v>
          </cell>
          <cell r="K167">
            <v>7.079</v>
          </cell>
          <cell r="L167">
            <v>7.079</v>
          </cell>
        </row>
        <row r="167">
          <cell r="S167">
            <v>7.079</v>
          </cell>
          <cell r="T167">
            <v>2025</v>
          </cell>
          <cell r="U167">
            <v>2026</v>
          </cell>
          <cell r="V167">
            <v>44351</v>
          </cell>
          <cell r="W167">
            <v>1200</v>
          </cell>
          <cell r="X167">
            <v>15000</v>
          </cell>
          <cell r="Y167">
            <v>3893</v>
          </cell>
          <cell r="Z167">
            <v>0</v>
          </cell>
          <cell r="AA167">
            <v>0</v>
          </cell>
          <cell r="AB167">
            <v>778.6</v>
          </cell>
          <cell r="AC167">
            <v>389.3</v>
          </cell>
        </row>
        <row r="168">
          <cell r="E168" t="str">
            <v>国道G539线澄海莲华至东里段改建工程</v>
          </cell>
          <cell r="F168" t="str">
            <v>改建</v>
          </cell>
          <cell r="G168" t="str">
            <v>国道</v>
          </cell>
          <cell r="H168">
            <v>44.37</v>
          </cell>
          <cell r="I168">
            <v>49.817</v>
          </cell>
          <cell r="J168" t="str">
            <v>二级</v>
          </cell>
          <cell r="K168">
            <v>5.447</v>
          </cell>
          <cell r="L168">
            <v>5.447</v>
          </cell>
        </row>
        <row r="168">
          <cell r="S168">
            <v>5.447</v>
          </cell>
          <cell r="T168">
            <v>2025</v>
          </cell>
          <cell r="U168">
            <v>2027</v>
          </cell>
          <cell r="V168">
            <v>37472.86</v>
          </cell>
          <cell r="W168">
            <v>0</v>
          </cell>
          <cell r="X168">
            <v>15000</v>
          </cell>
          <cell r="Y168">
            <v>4902</v>
          </cell>
          <cell r="Z168">
            <v>0</v>
          </cell>
          <cell r="AA168">
            <v>0</v>
          </cell>
          <cell r="AB168">
            <v>980.4</v>
          </cell>
          <cell r="AC168">
            <v>490.2</v>
          </cell>
        </row>
        <row r="169">
          <cell r="E169" t="str">
            <v>国道G535线乐昌市老坪石至上埔村段改建工程</v>
          </cell>
          <cell r="F169" t="str">
            <v>改建工程</v>
          </cell>
          <cell r="G169" t="str">
            <v>国道</v>
          </cell>
          <cell r="H169">
            <v>332.275</v>
          </cell>
          <cell r="I169">
            <v>342.445</v>
          </cell>
          <cell r="J169" t="str">
            <v>二级</v>
          </cell>
          <cell r="K169">
            <v>10.2</v>
          </cell>
        </row>
        <row r="169">
          <cell r="N169">
            <v>10.2</v>
          </cell>
        </row>
        <row r="169">
          <cell r="P169" t="str">
            <v>大桥：长度606.6米、宽度12米</v>
          </cell>
          <cell r="Q169">
            <v>7279.2</v>
          </cell>
        </row>
        <row r="169">
          <cell r="S169">
            <v>9.594</v>
          </cell>
          <cell r="T169">
            <v>2025</v>
          </cell>
          <cell r="U169">
            <v>2028</v>
          </cell>
          <cell r="V169">
            <v>30409</v>
          </cell>
          <cell r="W169" t="str">
            <v>未开工</v>
          </cell>
          <cell r="X169">
            <v>5000</v>
          </cell>
          <cell r="Y169">
            <v>9014.85</v>
          </cell>
          <cell r="Z169">
            <v>0</v>
          </cell>
          <cell r="AA169">
            <v>0</v>
          </cell>
          <cell r="AB169">
            <v>1802.97</v>
          </cell>
          <cell r="AC169">
            <v>901.485</v>
          </cell>
        </row>
        <row r="170">
          <cell r="E170" t="str">
            <v>国道G323线仁化丹霞出口至小观园段公路改建工程</v>
          </cell>
          <cell r="F170" t="str">
            <v>改建</v>
          </cell>
          <cell r="G170" t="str">
            <v>国道</v>
          </cell>
          <cell r="H170">
            <v>322.145</v>
          </cell>
          <cell r="I170">
            <v>342.54</v>
          </cell>
          <cell r="J170" t="str">
            <v>二级</v>
          </cell>
          <cell r="K170">
            <v>20.395</v>
          </cell>
          <cell r="L170">
            <v>20.395</v>
          </cell>
        </row>
        <row r="170">
          <cell r="P170" t="str">
            <v>大桥598.8m，中小桥234.2m</v>
          </cell>
          <cell r="Q170">
            <v>15269.4</v>
          </cell>
          <cell r="R170">
            <v>5972.1</v>
          </cell>
          <cell r="S170">
            <v>19.562</v>
          </cell>
          <cell r="T170">
            <v>2024</v>
          </cell>
          <cell r="U170">
            <v>2027</v>
          </cell>
          <cell r="V170">
            <v>58928.67</v>
          </cell>
          <cell r="W170">
            <v>26574</v>
          </cell>
          <cell r="X170">
            <v>29574</v>
          </cell>
          <cell r="Y170">
            <v>22617.57</v>
          </cell>
          <cell r="Z170">
            <v>0</v>
          </cell>
          <cell r="AA170">
            <v>0</v>
          </cell>
          <cell r="AB170">
            <v>4523.514</v>
          </cell>
          <cell r="AC170">
            <v>2261.757</v>
          </cell>
        </row>
        <row r="171">
          <cell r="E171" t="str">
            <v>省道S247线乐昌金水湾至龙山温泉段改建工程</v>
          </cell>
          <cell r="F171" t="str">
            <v>改建工程</v>
          </cell>
          <cell r="G171" t="str">
            <v>省道</v>
          </cell>
          <cell r="H171">
            <v>0</v>
          </cell>
          <cell r="I171">
            <v>31.007</v>
          </cell>
          <cell r="J171" t="str">
            <v>三级</v>
          </cell>
          <cell r="K171">
            <v>31.007</v>
          </cell>
        </row>
        <row r="171">
          <cell r="O171">
            <v>31.007</v>
          </cell>
          <cell r="P171" t="str">
            <v>中桥：东风桥、（长度47米、宽度7.5米）；红卫桥、（长度47米、宽度10米）</v>
          </cell>
          <cell r="Q171">
            <v>0</v>
          </cell>
          <cell r="R171">
            <v>822.5</v>
          </cell>
          <cell r="S171">
            <v>31.007</v>
          </cell>
          <cell r="T171">
            <v>2025</v>
          </cell>
          <cell r="U171">
            <v>2028</v>
          </cell>
          <cell r="V171">
            <v>39879</v>
          </cell>
          <cell r="W171" t="str">
            <v>未开工</v>
          </cell>
          <cell r="X171">
            <v>5000</v>
          </cell>
          <cell r="Y171">
            <v>14046.95</v>
          </cell>
          <cell r="Z171">
            <v>0</v>
          </cell>
          <cell r="AA171">
            <v>0</v>
          </cell>
          <cell r="AB171">
            <v>2809.39</v>
          </cell>
          <cell r="AC171">
            <v>1404.695</v>
          </cell>
        </row>
        <row r="172">
          <cell r="E172" t="str">
            <v>国道G220线新丰县城段改建工程</v>
          </cell>
          <cell r="F172" t="str">
            <v>新建</v>
          </cell>
          <cell r="G172" t="str">
            <v>国道</v>
          </cell>
          <cell r="H172">
            <v>2366.275</v>
          </cell>
          <cell r="I172">
            <v>2372.712</v>
          </cell>
          <cell r="J172" t="str">
            <v>二级</v>
          </cell>
          <cell r="K172">
            <v>6.4</v>
          </cell>
        </row>
        <row r="172">
          <cell r="N172">
            <v>6.4</v>
          </cell>
        </row>
        <row r="172">
          <cell r="P172" t="str">
            <v>大桥长247m，宽度12米、中桥长87m，宽度12米</v>
          </cell>
          <cell r="Q172">
            <v>2964</v>
          </cell>
          <cell r="R172">
            <v>1044</v>
          </cell>
          <cell r="S172">
            <v>6.066</v>
          </cell>
          <cell r="T172">
            <v>2026</v>
          </cell>
          <cell r="U172">
            <v>2028</v>
          </cell>
          <cell r="V172">
            <v>15580</v>
          </cell>
          <cell r="W172" t="str">
            <v>未开工</v>
          </cell>
          <cell r="X172">
            <v>300</v>
          </cell>
          <cell r="Y172">
            <v>5491.8</v>
          </cell>
          <cell r="Z172">
            <v>0</v>
          </cell>
          <cell r="AA172">
            <v>0</v>
          </cell>
          <cell r="AB172">
            <v>1098.36</v>
          </cell>
          <cell r="AC172">
            <v>549.18</v>
          </cell>
        </row>
        <row r="173">
          <cell r="E173" t="str">
            <v>国道G240线曲江中学至乐广高速乌石出口段改建工程</v>
          </cell>
          <cell r="F173" t="str">
            <v>改建</v>
          </cell>
          <cell r="G173" t="str">
            <v>国道</v>
          </cell>
          <cell r="H173">
            <v>2321.685</v>
          </cell>
          <cell r="I173">
            <v>2329.38</v>
          </cell>
          <cell r="J173" t="str">
            <v>二级</v>
          </cell>
          <cell r="K173">
            <v>7.695</v>
          </cell>
          <cell r="L173">
            <v>7.695</v>
          </cell>
        </row>
        <row r="173">
          <cell r="S173">
            <v>7.695</v>
          </cell>
          <cell r="T173">
            <v>2023</v>
          </cell>
          <cell r="U173">
            <v>2025</v>
          </cell>
          <cell r="V173">
            <v>19832</v>
          </cell>
          <cell r="W173">
            <v>13200</v>
          </cell>
          <cell r="X173">
            <v>18000</v>
          </cell>
          <cell r="Y173">
            <v>5586.4</v>
          </cell>
          <cell r="Z173">
            <v>0</v>
          </cell>
          <cell r="AA173">
            <v>0</v>
          </cell>
          <cell r="AB173">
            <v>1117.28</v>
          </cell>
          <cell r="AC173">
            <v>558.64</v>
          </cell>
        </row>
        <row r="174">
          <cell r="E174" t="str">
            <v>省道S246线康溪至大岭段改线工程</v>
          </cell>
          <cell r="F174" t="str">
            <v>改建</v>
          </cell>
          <cell r="G174" t="str">
            <v>省道</v>
          </cell>
          <cell r="H174">
            <v>42.935</v>
          </cell>
          <cell r="I174">
            <v>51.626</v>
          </cell>
          <cell r="J174" t="str">
            <v>三级、二级、一级</v>
          </cell>
          <cell r="K174">
            <v>8.69</v>
          </cell>
          <cell r="L174">
            <v>8.69</v>
          </cell>
        </row>
        <row r="174">
          <cell r="P174" t="str">
            <v>大桥 180.6m，中桥30.6m</v>
          </cell>
          <cell r="Q174">
            <v>4153.8</v>
          </cell>
          <cell r="R174">
            <v>703.8</v>
          </cell>
          <cell r="S174">
            <v>8.48</v>
          </cell>
          <cell r="T174">
            <v>2024</v>
          </cell>
          <cell r="U174">
            <v>2027</v>
          </cell>
          <cell r="V174">
            <v>51974.66</v>
          </cell>
          <cell r="W174">
            <v>24184</v>
          </cell>
          <cell r="X174">
            <v>30000</v>
          </cell>
          <cell r="Y174">
            <v>5606.708</v>
          </cell>
          <cell r="Z174">
            <v>0</v>
          </cell>
          <cell r="AA174">
            <v>0</v>
          </cell>
          <cell r="AB174">
            <v>1121.3416</v>
          </cell>
          <cell r="AC174">
            <v>560.6708</v>
          </cell>
        </row>
        <row r="175">
          <cell r="E175" t="str">
            <v>省道S521线消雪岭至樟市段改建工程</v>
          </cell>
          <cell r="F175" t="str">
            <v>改建</v>
          </cell>
          <cell r="G175" t="str">
            <v>省道</v>
          </cell>
          <cell r="H175">
            <v>54.058</v>
          </cell>
          <cell r="I175">
            <v>58.09</v>
          </cell>
          <cell r="J175" t="str">
            <v>三级</v>
          </cell>
          <cell r="K175">
            <v>4.032</v>
          </cell>
        </row>
        <row r="175">
          <cell r="N175">
            <v>4.032</v>
          </cell>
        </row>
        <row r="175">
          <cell r="S175">
            <v>4.032</v>
          </cell>
          <cell r="T175">
            <v>2024</v>
          </cell>
          <cell r="U175">
            <v>2025</v>
          </cell>
          <cell r="V175">
            <v>5289</v>
          </cell>
          <cell r="W175">
            <v>0</v>
          </cell>
          <cell r="X175">
            <v>2000</v>
          </cell>
          <cell r="Y175">
            <v>2016</v>
          </cell>
          <cell r="Z175">
            <v>0</v>
          </cell>
          <cell r="AA175">
            <v>0</v>
          </cell>
          <cell r="AB175">
            <v>403.2</v>
          </cell>
          <cell r="AC175">
            <v>201.6</v>
          </cell>
        </row>
        <row r="176">
          <cell r="E176" t="str">
            <v>国道G105线连平县城过境段改线工程</v>
          </cell>
          <cell r="F176" t="str">
            <v>新改建</v>
          </cell>
          <cell r="G176" t="str">
            <v>国道</v>
          </cell>
          <cell r="H176">
            <v>2343.862</v>
          </cell>
          <cell r="I176">
            <v>2351.698</v>
          </cell>
          <cell r="J176" t="str">
            <v>一级</v>
          </cell>
          <cell r="K176">
            <v>7.817</v>
          </cell>
          <cell r="L176">
            <v>7.817</v>
          </cell>
        </row>
        <row r="176">
          <cell r="P176">
            <v>1.0337</v>
          </cell>
          <cell r="Q176">
            <v>4425</v>
          </cell>
          <cell r="R176">
            <v>17611</v>
          </cell>
          <cell r="S176">
            <v>6.7833</v>
          </cell>
          <cell r="T176">
            <v>2024</v>
          </cell>
          <cell r="U176">
            <v>2027</v>
          </cell>
          <cell r="V176">
            <v>47433.11</v>
          </cell>
          <cell r="W176">
            <v>20721</v>
          </cell>
          <cell r="X176">
            <v>30000</v>
          </cell>
          <cell r="Y176">
            <v>12513</v>
          </cell>
          <cell r="Z176">
            <v>0</v>
          </cell>
          <cell r="AA176">
            <v>0</v>
          </cell>
          <cell r="AB176">
            <v>2502.6</v>
          </cell>
          <cell r="AC176">
            <v>1251.3</v>
          </cell>
        </row>
        <row r="177">
          <cell r="E177" t="str">
            <v>国道G238线和平县鸭塘至兴隆中桥段改建工程</v>
          </cell>
          <cell r="F177" t="str">
            <v>改建</v>
          </cell>
          <cell r="G177" t="str">
            <v>国道</v>
          </cell>
          <cell r="H177">
            <v>639.816</v>
          </cell>
          <cell r="I177">
            <v>642.63</v>
          </cell>
          <cell r="J177" t="str">
            <v>一级</v>
          </cell>
          <cell r="K177">
            <v>2.814</v>
          </cell>
          <cell r="L177">
            <v>2.814</v>
          </cell>
        </row>
        <row r="177">
          <cell r="P177">
            <v>79.04</v>
          </cell>
        </row>
        <row r="177">
          <cell r="R177">
            <v>869.44</v>
          </cell>
          <cell r="S177">
            <v>2.735</v>
          </cell>
          <cell r="T177">
            <v>2023.7</v>
          </cell>
          <cell r="U177">
            <v>2026.12</v>
          </cell>
          <cell r="V177">
            <v>5937.03</v>
          </cell>
          <cell r="W177">
            <v>2192</v>
          </cell>
          <cell r="X177">
            <v>3000</v>
          </cell>
          <cell r="Y177">
            <v>1113</v>
          </cell>
          <cell r="Z177">
            <v>0</v>
          </cell>
          <cell r="AA177">
            <v>0</v>
          </cell>
          <cell r="AB177">
            <v>222.6</v>
          </cell>
          <cell r="AC177">
            <v>111.3</v>
          </cell>
        </row>
        <row r="178">
          <cell r="E178" t="str">
            <v>国道G205线蕉岭县樟坑至蕉华段改线工程</v>
          </cell>
          <cell r="F178" t="str">
            <v>新建</v>
          </cell>
          <cell r="G178" t="str">
            <v>国道</v>
          </cell>
          <cell r="H178">
            <v>2541.41</v>
          </cell>
          <cell r="I178">
            <v>2563.934</v>
          </cell>
          <cell r="J178" t="str">
            <v>二级</v>
          </cell>
          <cell r="K178">
            <v>22.524</v>
          </cell>
          <cell r="L178">
            <v>22.524</v>
          </cell>
        </row>
        <row r="178">
          <cell r="P178" t="str">
            <v>大桥10座，长3202.7米，宽24.5米；长隧1座，长1298米，宽21.5米；中隧1座，长767.5米，宽21.5米</v>
          </cell>
          <cell r="Q178">
            <v>99093</v>
          </cell>
          <cell r="R178">
            <v>16501</v>
          </cell>
          <cell r="S178">
            <v>17.256</v>
          </cell>
          <cell r="T178">
            <v>2025</v>
          </cell>
          <cell r="U178">
            <v>2029</v>
          </cell>
          <cell r="V178">
            <v>159214</v>
          </cell>
          <cell r="W178">
            <v>0</v>
          </cell>
          <cell r="X178">
            <v>20000</v>
          </cell>
          <cell r="Y178">
            <v>51096</v>
          </cell>
          <cell r="Z178">
            <v>0</v>
          </cell>
          <cell r="AA178">
            <v>0</v>
          </cell>
          <cell r="AB178">
            <v>10219.2</v>
          </cell>
          <cell r="AC178">
            <v>5109.6</v>
          </cell>
        </row>
        <row r="179">
          <cell r="E179" t="str">
            <v>国道G238线五华县洋田至华城高速公路出口段改建工程</v>
          </cell>
          <cell r="F179" t="str">
            <v>原级改造</v>
          </cell>
          <cell r="G179" t="str">
            <v>国道</v>
          </cell>
          <cell r="H179">
            <v>750.197</v>
          </cell>
          <cell r="I179">
            <v>776.92</v>
          </cell>
          <cell r="J179" t="str">
            <v>二级</v>
          </cell>
          <cell r="K179">
            <v>26.723</v>
          </cell>
        </row>
        <row r="179">
          <cell r="N179">
            <v>26.723</v>
          </cell>
        </row>
        <row r="179">
          <cell r="S179">
            <v>26.72</v>
          </cell>
          <cell r="T179">
            <v>2026</v>
          </cell>
          <cell r="U179">
            <v>2028</v>
          </cell>
          <cell r="V179">
            <v>77363</v>
          </cell>
          <cell r="W179">
            <v>0</v>
          </cell>
          <cell r="X179">
            <v>1000</v>
          </cell>
          <cell r="Y179">
            <v>21376</v>
          </cell>
          <cell r="Z179">
            <v>0</v>
          </cell>
          <cell r="AA179">
            <v>0</v>
          </cell>
          <cell r="AB179">
            <v>4275.2</v>
          </cell>
          <cell r="AC179">
            <v>2137.6</v>
          </cell>
        </row>
        <row r="180">
          <cell r="E180" t="str">
            <v>省道S380线龙门麻榨至龙门迳段改建工程（二期）</v>
          </cell>
          <cell r="F180" t="str">
            <v>新建</v>
          </cell>
          <cell r="G180" t="str">
            <v>省道</v>
          </cell>
          <cell r="H180">
            <v>0</v>
          </cell>
          <cell r="I180">
            <v>2.208</v>
          </cell>
          <cell r="J180" t="str">
            <v>无</v>
          </cell>
          <cell r="K180">
            <v>2.208</v>
          </cell>
        </row>
        <row r="180">
          <cell r="N180">
            <v>2.208</v>
          </cell>
        </row>
        <row r="180">
          <cell r="P180">
            <v>0</v>
          </cell>
          <cell r="Q180">
            <v>0</v>
          </cell>
          <cell r="R180">
            <v>0</v>
          </cell>
          <cell r="S180">
            <v>2.208</v>
          </cell>
          <cell r="T180">
            <v>2025</v>
          </cell>
          <cell r="U180">
            <v>2025</v>
          </cell>
          <cell r="V180">
            <v>6281.7138</v>
          </cell>
          <cell r="W180">
            <v>3040</v>
          </cell>
          <cell r="X180">
            <v>6281.7138</v>
          </cell>
          <cell r="Y180">
            <v>1104</v>
          </cell>
          <cell r="Z180">
            <v>0</v>
          </cell>
          <cell r="AA180">
            <v>0</v>
          </cell>
          <cell r="AB180">
            <v>220.8</v>
          </cell>
          <cell r="AC180">
            <v>110.4</v>
          </cell>
        </row>
        <row r="181">
          <cell r="E181" t="str">
            <v>国道G324线博罗青塘至增城交界段改扩建工程</v>
          </cell>
          <cell r="F181" t="str">
            <v>改建</v>
          </cell>
          <cell r="G181" t="str">
            <v>国道</v>
          </cell>
          <cell r="H181">
            <v>875.837</v>
          </cell>
          <cell r="I181">
            <v>895.737</v>
          </cell>
          <cell r="J181" t="str">
            <v>二级</v>
          </cell>
          <cell r="K181">
            <v>19.9</v>
          </cell>
          <cell r="L181">
            <v>19.9</v>
          </cell>
        </row>
        <row r="181">
          <cell r="P181" t="str">
            <v>大桥：125m中桥：241.4m</v>
          </cell>
          <cell r="Q181">
            <v>6278.75</v>
          </cell>
          <cell r="R181">
            <v>9567.2</v>
          </cell>
          <cell r="S181">
            <v>19.775</v>
          </cell>
          <cell r="T181">
            <v>2025</v>
          </cell>
          <cell r="U181">
            <v>2027</v>
          </cell>
          <cell r="V181">
            <v>125101.68</v>
          </cell>
          <cell r="W181">
            <v>20444</v>
          </cell>
          <cell r="X181">
            <v>40000</v>
          </cell>
          <cell r="Y181">
            <v>18923.421</v>
          </cell>
          <cell r="Z181">
            <v>0</v>
          </cell>
          <cell r="AA181">
            <v>0</v>
          </cell>
          <cell r="AB181">
            <v>3784.6842</v>
          </cell>
          <cell r="AC181">
            <v>1892.3421</v>
          </cell>
        </row>
        <row r="182">
          <cell r="E182" t="str">
            <v>省道S120新华大道升级改造工程</v>
          </cell>
          <cell r="F182" t="str">
            <v>原级改造</v>
          </cell>
          <cell r="G182" t="str">
            <v>省道</v>
          </cell>
          <cell r="H182">
            <v>116.248</v>
          </cell>
          <cell r="I182">
            <v>110.157</v>
          </cell>
          <cell r="J182" t="str">
            <v>一级</v>
          </cell>
          <cell r="K182">
            <v>6.091</v>
          </cell>
          <cell r="L182">
            <v>6.091</v>
          </cell>
          <cell r="M182">
            <v>0</v>
          </cell>
          <cell r="N182">
            <v>0</v>
          </cell>
          <cell r="O182">
            <v>0</v>
          </cell>
          <cell r="P182">
            <v>0</v>
          </cell>
          <cell r="Q182">
            <v>0</v>
          </cell>
          <cell r="R182">
            <v>0</v>
          </cell>
          <cell r="S182">
            <v>32.394</v>
          </cell>
          <cell r="T182">
            <v>2025</v>
          </cell>
          <cell r="U182">
            <v>2027</v>
          </cell>
          <cell r="V182">
            <v>41805.45</v>
          </cell>
          <cell r="W182" t="str">
            <v>暂未开工</v>
          </cell>
          <cell r="X182">
            <v>300</v>
          </cell>
          <cell r="Y182">
            <v>3045.5</v>
          </cell>
          <cell r="Z182">
            <v>0</v>
          </cell>
          <cell r="AA182">
            <v>0</v>
          </cell>
          <cell r="AB182">
            <v>609.1</v>
          </cell>
          <cell r="AC182">
            <v>304.55</v>
          </cell>
        </row>
        <row r="183">
          <cell r="E183" t="str">
            <v>省道S241线海丰赤坑至汕尾城区段改扩建工程</v>
          </cell>
          <cell r="F183" t="str">
            <v>改建</v>
          </cell>
          <cell r="G183" t="str">
            <v>省道</v>
          </cell>
          <cell r="H183">
            <v>0.53</v>
          </cell>
          <cell r="I183">
            <v>5.784</v>
          </cell>
          <cell r="J183" t="str">
            <v>二级</v>
          </cell>
          <cell r="K183">
            <v>5.254</v>
          </cell>
          <cell r="L183">
            <v>5.254</v>
          </cell>
        </row>
        <row r="183">
          <cell r="P183" t="str">
            <v>中桥长120m，宽32m</v>
          </cell>
          <cell r="Q183">
            <v>0</v>
          </cell>
          <cell r="R183">
            <v>3840</v>
          </cell>
          <cell r="S183">
            <v>5.134</v>
          </cell>
          <cell r="T183">
            <v>2025</v>
          </cell>
          <cell r="U183">
            <v>2027</v>
          </cell>
          <cell r="V183">
            <v>41137.23</v>
          </cell>
          <cell r="W183">
            <v>8210</v>
          </cell>
          <cell r="X183">
            <v>11000</v>
          </cell>
          <cell r="Y183">
            <v>3848.4</v>
          </cell>
          <cell r="Z183">
            <v>0</v>
          </cell>
          <cell r="AA183">
            <v>0</v>
          </cell>
          <cell r="AB183">
            <v>769.68</v>
          </cell>
          <cell r="AC183">
            <v>384.84</v>
          </cell>
        </row>
        <row r="184">
          <cell r="E184" t="str">
            <v>国道G325线鹤山桃源至址山段改建工程</v>
          </cell>
          <cell r="F184" t="str">
            <v>新改建</v>
          </cell>
          <cell r="G184" t="str">
            <v>国道</v>
          </cell>
          <cell r="H184">
            <v>66.172</v>
          </cell>
          <cell r="I184">
            <v>100.079</v>
          </cell>
          <cell r="J184" t="str">
            <v>一级</v>
          </cell>
          <cell r="K184">
            <v>33.934</v>
          </cell>
          <cell r="L184">
            <v>33.934</v>
          </cell>
        </row>
        <row r="184">
          <cell r="P184" t="str">
            <v>特大桥及大桥长度5567.9米，中桥477.4米</v>
          </cell>
          <cell r="Q184">
            <v>183740.7</v>
          </cell>
          <cell r="R184">
            <v>15754.2</v>
          </cell>
          <cell r="S184">
            <v>27.89</v>
          </cell>
          <cell r="T184">
            <v>2025</v>
          </cell>
          <cell r="U184">
            <v>2027</v>
          </cell>
          <cell r="V184">
            <v>290865</v>
          </cell>
          <cell r="W184">
            <v>37500</v>
          </cell>
          <cell r="X184">
            <v>65000</v>
          </cell>
          <cell r="Y184">
            <v>62708</v>
          </cell>
          <cell r="Z184">
            <v>0</v>
          </cell>
          <cell r="AA184">
            <v>0</v>
          </cell>
          <cell r="AB184">
            <v>12541.6</v>
          </cell>
          <cell r="AC184">
            <v>6270.8</v>
          </cell>
        </row>
        <row r="185">
          <cell r="E185" t="str">
            <v>省道S270线鹤山赤岗村至莲塘村段改扩建工程</v>
          </cell>
          <cell r="F185" t="str">
            <v>新改建</v>
          </cell>
          <cell r="G185" t="str">
            <v>省道</v>
          </cell>
          <cell r="H185">
            <v>0</v>
          </cell>
          <cell r="I185">
            <v>8.322</v>
          </cell>
          <cell r="J185" t="str">
            <v>一级</v>
          </cell>
          <cell r="K185">
            <v>8.322</v>
          </cell>
          <cell r="L185">
            <v>8.322</v>
          </cell>
        </row>
        <row r="185">
          <cell r="P185" t="str">
            <v>大桥长度1500米，中桥60米</v>
          </cell>
          <cell r="Q185">
            <v>38250</v>
          </cell>
          <cell r="R185">
            <v>1530</v>
          </cell>
          <cell r="S185">
            <v>6.762</v>
          </cell>
          <cell r="T185">
            <v>2022</v>
          </cell>
          <cell r="U185">
            <v>2026</v>
          </cell>
          <cell r="V185">
            <v>86007</v>
          </cell>
          <cell r="W185">
            <v>74200</v>
          </cell>
          <cell r="X185">
            <v>80000</v>
          </cell>
          <cell r="Y185">
            <v>10333.32</v>
          </cell>
          <cell r="Z185">
            <v>0</v>
          </cell>
          <cell r="AA185">
            <v>0</v>
          </cell>
          <cell r="AB185">
            <v>2066.664</v>
          </cell>
          <cell r="AC185">
            <v>1033.332</v>
          </cell>
        </row>
        <row r="186">
          <cell r="E186" t="str">
            <v>省道S270线鹤城至杜阮段扩建工程（共和宝丰新城至平岭村段）</v>
          </cell>
          <cell r="F186" t="str">
            <v>新改建</v>
          </cell>
          <cell r="G186" t="str">
            <v>省道</v>
          </cell>
          <cell r="H186">
            <v>40.85</v>
          </cell>
          <cell r="I186">
            <v>50.836</v>
          </cell>
          <cell r="J186" t="str">
            <v>一级</v>
          </cell>
          <cell r="K186">
            <v>9.989</v>
          </cell>
          <cell r="L186">
            <v>9.989</v>
          </cell>
        </row>
        <row r="186">
          <cell r="P186" t="str">
            <v>中桥长度67.2米</v>
          </cell>
        </row>
        <row r="186">
          <cell r="R186">
            <v>2083.2</v>
          </cell>
          <cell r="S186">
            <v>9.922</v>
          </cell>
          <cell r="T186">
            <v>2023</v>
          </cell>
          <cell r="U186">
            <v>2026</v>
          </cell>
          <cell r="V186">
            <v>133983.2</v>
          </cell>
          <cell r="W186">
            <v>119000</v>
          </cell>
          <cell r="X186">
            <v>125000</v>
          </cell>
          <cell r="Y186">
            <v>5260.9808</v>
          </cell>
          <cell r="Z186">
            <v>0</v>
          </cell>
          <cell r="AA186">
            <v>0</v>
          </cell>
          <cell r="AB186">
            <v>1052.19616</v>
          </cell>
          <cell r="AC186">
            <v>526.09808</v>
          </cell>
        </row>
        <row r="187">
          <cell r="E187" t="str">
            <v>省道S274台城新盛至冲蒌段改扩建工程</v>
          </cell>
          <cell r="F187" t="str">
            <v>改扩建</v>
          </cell>
          <cell r="G187" t="str">
            <v>省道</v>
          </cell>
          <cell r="H187">
            <v>242.7</v>
          </cell>
          <cell r="I187">
            <v>251.957</v>
          </cell>
          <cell r="J187" t="str">
            <v>二级</v>
          </cell>
          <cell r="K187">
            <v>9.257</v>
          </cell>
          <cell r="L187">
            <v>9.257</v>
          </cell>
        </row>
        <row r="187">
          <cell r="P187">
            <v>0</v>
          </cell>
          <cell r="Q187">
            <v>0</v>
          </cell>
          <cell r="R187">
            <v>0</v>
          </cell>
          <cell r="S187">
            <v>9.257</v>
          </cell>
          <cell r="T187">
            <v>2025</v>
          </cell>
          <cell r="U187">
            <v>2027</v>
          </cell>
          <cell r="V187">
            <v>20764.19</v>
          </cell>
          <cell r="W187">
            <v>9700</v>
          </cell>
          <cell r="X187">
            <v>15000</v>
          </cell>
          <cell r="Y187">
            <v>4628.5</v>
          </cell>
          <cell r="Z187">
            <v>0</v>
          </cell>
          <cell r="AA187">
            <v>0</v>
          </cell>
          <cell r="AB187">
            <v>925.7</v>
          </cell>
          <cell r="AC187">
            <v>462.85</v>
          </cell>
        </row>
        <row r="188">
          <cell r="E188" t="str">
            <v>省道S534开平市塘口至赤坎段改扩建工程（一期K0+000～K6+650）</v>
          </cell>
          <cell r="F188" t="str">
            <v>新改建</v>
          </cell>
          <cell r="G188" t="str">
            <v>省道</v>
          </cell>
          <cell r="H188" t="str">
            <v>0.000</v>
          </cell>
          <cell r="I188">
            <v>6.65</v>
          </cell>
          <cell r="J188" t="str">
            <v>一级</v>
          </cell>
          <cell r="K188">
            <v>6.65</v>
          </cell>
          <cell r="L188">
            <v>6.65</v>
          </cell>
          <cell r="M188">
            <v>0</v>
          </cell>
          <cell r="N188">
            <v>0</v>
          </cell>
          <cell r="O188">
            <v>0</v>
          </cell>
          <cell r="P188" t="str">
            <v>大桥182.2米/17座，中桥50米/1座</v>
          </cell>
          <cell r="Q188">
            <v>5922</v>
          </cell>
          <cell r="R188">
            <v>1609</v>
          </cell>
          <cell r="S188">
            <v>6.418</v>
          </cell>
          <cell r="T188">
            <v>2026</v>
          </cell>
          <cell r="U188">
            <v>2028</v>
          </cell>
          <cell r="V188">
            <v>59308</v>
          </cell>
          <cell r="W188">
            <v>1229</v>
          </cell>
          <cell r="X188">
            <v>1229</v>
          </cell>
          <cell r="Y188">
            <v>4362</v>
          </cell>
          <cell r="Z188">
            <v>0</v>
          </cell>
          <cell r="AA188">
            <v>0</v>
          </cell>
          <cell r="AB188">
            <v>872.4</v>
          </cell>
          <cell r="AC188">
            <v>436.2</v>
          </cell>
        </row>
        <row r="189">
          <cell r="E189" t="str">
            <v>省道S532线址山苍华村至新基村段(K46+708～K47+803)改建工程</v>
          </cell>
          <cell r="F189" t="str">
            <v>新改建</v>
          </cell>
          <cell r="G189" t="str">
            <v>省道</v>
          </cell>
          <cell r="H189">
            <v>46.708</v>
          </cell>
          <cell r="I189">
            <v>47.803</v>
          </cell>
          <cell r="J189" t="str">
            <v>一级</v>
          </cell>
          <cell r="K189">
            <v>1.095</v>
          </cell>
          <cell r="L189">
            <v>1.095</v>
          </cell>
        </row>
        <row r="189">
          <cell r="P189" t="str">
            <v>大桥长度315.7米</v>
          </cell>
          <cell r="Q189">
            <v>8523.9</v>
          </cell>
          <cell r="R189">
            <v>0</v>
          </cell>
          <cell r="S189">
            <v>0.7793</v>
          </cell>
          <cell r="T189">
            <v>2025</v>
          </cell>
          <cell r="U189">
            <v>2026</v>
          </cell>
          <cell r="V189">
            <v>16375.45</v>
          </cell>
          <cell r="W189">
            <v>400</v>
          </cell>
          <cell r="X189">
            <v>3300</v>
          </cell>
          <cell r="Y189">
            <v>1889.8564</v>
          </cell>
          <cell r="Z189">
            <v>0</v>
          </cell>
          <cell r="AA189">
            <v>0</v>
          </cell>
          <cell r="AB189">
            <v>377.97128</v>
          </cell>
          <cell r="AC189">
            <v>188.98564</v>
          </cell>
        </row>
        <row r="190">
          <cell r="E190" t="str">
            <v>省道S386线赤溪圩至都斛镇改建工程</v>
          </cell>
          <cell r="F190" t="str">
            <v>改建</v>
          </cell>
          <cell r="G190" t="str">
            <v>省道</v>
          </cell>
          <cell r="H190">
            <v>27.115</v>
          </cell>
          <cell r="I190">
            <v>39.649</v>
          </cell>
          <cell r="J190" t="str">
            <v>二级</v>
          </cell>
          <cell r="K190">
            <v>10.534</v>
          </cell>
          <cell r="L190">
            <v>10.534</v>
          </cell>
        </row>
        <row r="190">
          <cell r="P190" t="str">
            <v>大桥1座，长156米，宽22.5米，中桥4座，长234米，宽22.5米。</v>
          </cell>
          <cell r="Q190">
            <v>3510</v>
          </cell>
          <cell r="R190">
            <v>5265</v>
          </cell>
          <cell r="S190">
            <v>10.144</v>
          </cell>
          <cell r="T190">
            <v>2025</v>
          </cell>
          <cell r="U190">
            <v>2028</v>
          </cell>
          <cell r="V190">
            <v>57303.18</v>
          </cell>
          <cell r="W190" t="str">
            <v>0</v>
          </cell>
          <cell r="X190" t="str">
            <v>0</v>
          </cell>
          <cell r="Y190">
            <v>6447.92</v>
          </cell>
          <cell r="Z190">
            <v>0</v>
          </cell>
          <cell r="AA190">
            <v>0</v>
          </cell>
          <cell r="AB190">
            <v>1289.584</v>
          </cell>
          <cell r="AC190">
            <v>644.792</v>
          </cell>
        </row>
        <row r="191">
          <cell r="E191" t="str">
            <v>国道G240线台山那金至广海段改建工程</v>
          </cell>
          <cell r="F191" t="str">
            <v>改扩建</v>
          </cell>
          <cell r="G191" t="str">
            <v>国道</v>
          </cell>
          <cell r="H191">
            <v>2718.46</v>
          </cell>
          <cell r="I191">
            <v>2743.158</v>
          </cell>
          <cell r="J191" t="str">
            <v>一级</v>
          </cell>
          <cell r="K191">
            <v>24.698</v>
          </cell>
          <cell r="L191">
            <v>24.698</v>
          </cell>
        </row>
        <row r="191">
          <cell r="P191" t="str">
            <v>大桥共2座：长937米，宽25.5米；中桥共1座，38米，宽25.5米。</v>
          </cell>
          <cell r="Q191">
            <v>23893.5</v>
          </cell>
          <cell r="R191">
            <v>969</v>
          </cell>
          <cell r="S191">
            <v>23.723</v>
          </cell>
          <cell r="T191">
            <v>2026</v>
          </cell>
          <cell r="U191">
            <v>2029</v>
          </cell>
          <cell r="V191">
            <v>107951</v>
          </cell>
          <cell r="W191">
            <v>1000</v>
          </cell>
          <cell r="X191">
            <v>1500</v>
          </cell>
          <cell r="Y191">
            <v>24355</v>
          </cell>
          <cell r="Z191">
            <v>0</v>
          </cell>
          <cell r="AA191">
            <v>0</v>
          </cell>
          <cell r="AB191">
            <v>4871</v>
          </cell>
          <cell r="AC191">
            <v>2435.5</v>
          </cell>
        </row>
        <row r="192">
          <cell r="E192" t="str">
            <v>省道S385水步至芦霞段改建工程</v>
          </cell>
          <cell r="F192" t="str">
            <v>改建</v>
          </cell>
          <cell r="G192" t="str">
            <v>省道</v>
          </cell>
          <cell r="H192" t="str">
            <v>94.06</v>
          </cell>
          <cell r="I192">
            <v>103.86</v>
          </cell>
          <cell r="J192" t="str">
            <v>三级</v>
          </cell>
          <cell r="K192">
            <v>9.8</v>
          </cell>
        </row>
        <row r="192">
          <cell r="N192">
            <v>9.8</v>
          </cell>
        </row>
        <row r="192">
          <cell r="P192">
            <v>0</v>
          </cell>
          <cell r="Q192">
            <v>0</v>
          </cell>
          <cell r="R192">
            <v>0</v>
          </cell>
          <cell r="S192">
            <v>9.8</v>
          </cell>
          <cell r="T192">
            <v>2026</v>
          </cell>
          <cell r="U192">
            <v>2028</v>
          </cell>
          <cell r="V192">
            <v>14269.62</v>
          </cell>
          <cell r="W192" t="str">
            <v>0</v>
          </cell>
          <cell r="X192" t="str">
            <v>50</v>
          </cell>
          <cell r="Y192">
            <v>4410</v>
          </cell>
          <cell r="Z192">
            <v>0</v>
          </cell>
          <cell r="AA192">
            <v>0</v>
          </cell>
          <cell r="AB192">
            <v>882</v>
          </cell>
          <cell r="AC192">
            <v>441</v>
          </cell>
        </row>
        <row r="193">
          <cell r="E193" t="str">
            <v>省道S273高铜线水步大道至东郊路段改扩建工程</v>
          </cell>
          <cell r="F193" t="str">
            <v>改扩建</v>
          </cell>
          <cell r="G193" t="str">
            <v>省道</v>
          </cell>
          <cell r="H193">
            <v>120</v>
          </cell>
          <cell r="I193">
            <v>128.3</v>
          </cell>
          <cell r="J193" t="str">
            <v>一级</v>
          </cell>
          <cell r="K193">
            <v>8.3</v>
          </cell>
          <cell r="L193">
            <v>8.3</v>
          </cell>
        </row>
        <row r="193">
          <cell r="P193">
            <v>0</v>
          </cell>
          <cell r="Q193">
            <v>0</v>
          </cell>
          <cell r="R193">
            <v>0</v>
          </cell>
          <cell r="S193">
            <v>8.3</v>
          </cell>
          <cell r="T193">
            <v>2026</v>
          </cell>
          <cell r="U193">
            <v>2028</v>
          </cell>
          <cell r="V193">
            <v>89486</v>
          </cell>
          <cell r="W193" t="str">
            <v>0</v>
          </cell>
          <cell r="X193">
            <v>800</v>
          </cell>
          <cell r="Y193">
            <v>4150</v>
          </cell>
          <cell r="Z193">
            <v>0</v>
          </cell>
          <cell r="AA193">
            <v>0</v>
          </cell>
          <cell r="AB193">
            <v>830</v>
          </cell>
          <cell r="AC193">
            <v>415</v>
          </cell>
        </row>
        <row r="194">
          <cell r="E194" t="str">
            <v>广佛江快速通道新会会城至崖门段工程（省道S271线会城至双水段）</v>
          </cell>
          <cell r="F194" t="str">
            <v>改扩建</v>
          </cell>
          <cell r="G194" t="str">
            <v>省道</v>
          </cell>
          <cell r="H194">
            <v>11.7</v>
          </cell>
          <cell r="I194">
            <v>23.656</v>
          </cell>
          <cell r="J194" t="str">
            <v>一级</v>
          </cell>
          <cell r="K194">
            <v>24</v>
          </cell>
          <cell r="L194">
            <v>24</v>
          </cell>
        </row>
        <row r="194">
          <cell r="P194" t="str">
            <v>大桥7454m/13座、中桥705m/12座</v>
          </cell>
          <cell r="Q194">
            <v>260890</v>
          </cell>
          <cell r="R194">
            <v>24675</v>
          </cell>
          <cell r="S194">
            <v>15.841</v>
          </cell>
          <cell r="T194">
            <v>2018</v>
          </cell>
          <cell r="U194">
            <v>2025</v>
          </cell>
          <cell r="V194">
            <v>284959.81</v>
          </cell>
          <cell r="W194">
            <v>276992</v>
          </cell>
          <cell r="X194">
            <v>284960</v>
          </cell>
          <cell r="Y194">
            <v>27362.58</v>
          </cell>
          <cell r="Z194">
            <v>0</v>
          </cell>
          <cell r="AA194">
            <v>0</v>
          </cell>
          <cell r="AB194">
            <v>5472.516</v>
          </cell>
          <cell r="AC194">
            <v>2736.258</v>
          </cell>
        </row>
        <row r="195">
          <cell r="E195" t="str">
            <v>广佛江快速通道江门段（三江至南门大桥）工程（省道S270线三江至南门大桥段）</v>
          </cell>
          <cell r="F195" t="str">
            <v>改扩建</v>
          </cell>
          <cell r="G195" t="str">
            <v>省道</v>
          </cell>
          <cell r="H195">
            <v>44.1</v>
          </cell>
          <cell r="I195">
            <v>72.665</v>
          </cell>
          <cell r="J195" t="str">
            <v>一级</v>
          </cell>
          <cell r="K195">
            <v>29</v>
          </cell>
          <cell r="L195">
            <v>29</v>
          </cell>
        </row>
        <row r="195">
          <cell r="P195" t="str">
            <v>特大/大桥9162m/11座、中小桥134.52m/5座</v>
          </cell>
          <cell r="Q195">
            <v>320670</v>
          </cell>
          <cell r="R195">
            <v>4708.2</v>
          </cell>
          <cell r="S195">
            <v>19.704</v>
          </cell>
          <cell r="T195">
            <v>2018</v>
          </cell>
          <cell r="U195">
            <v>2022</v>
          </cell>
          <cell r="V195">
            <v>351562.72</v>
          </cell>
          <cell r="W195">
            <v>351563</v>
          </cell>
          <cell r="X195">
            <v>351563</v>
          </cell>
          <cell r="Y195">
            <v>31811.0304</v>
          </cell>
          <cell r="Z195">
            <v>0</v>
          </cell>
          <cell r="AA195">
            <v>0</v>
          </cell>
          <cell r="AB195">
            <v>6362.20608</v>
          </cell>
          <cell r="AC195">
            <v>3181.10304</v>
          </cell>
        </row>
        <row r="196">
          <cell r="E196" t="str">
            <v>省道S532址山新基村至司前新建村（K47+803～K55+362）改建工程</v>
          </cell>
          <cell r="F196" t="str">
            <v>新建</v>
          </cell>
          <cell r="G196" t="str">
            <v>省道</v>
          </cell>
          <cell r="H196">
            <v>47.803</v>
          </cell>
          <cell r="I196">
            <v>55.362</v>
          </cell>
          <cell r="J196" t="str">
            <v>一级</v>
          </cell>
          <cell r="K196">
            <v>7.559</v>
          </cell>
          <cell r="L196">
            <v>7.559</v>
          </cell>
        </row>
        <row r="196">
          <cell r="S196">
            <v>7.6</v>
          </cell>
          <cell r="T196">
            <v>2025</v>
          </cell>
          <cell r="U196">
            <v>2027</v>
          </cell>
          <cell r="V196">
            <v>80534.16</v>
          </cell>
          <cell r="W196" t="str">
            <v>0</v>
          </cell>
          <cell r="X196">
            <v>20500</v>
          </cell>
          <cell r="Y196">
            <v>755.9</v>
          </cell>
          <cell r="Z196">
            <v>0</v>
          </cell>
          <cell r="AA196">
            <v>0</v>
          </cell>
          <cell r="AB196">
            <v>151.18</v>
          </cell>
          <cell r="AC196">
            <v>100</v>
          </cell>
        </row>
        <row r="197">
          <cell r="E197" t="str">
            <v>国道G207线遂溪广前至雷林段(改)扩建工程</v>
          </cell>
          <cell r="F197" t="str">
            <v>改扩建</v>
          </cell>
          <cell r="G197" t="str">
            <v>国道</v>
          </cell>
          <cell r="H197">
            <v>4070.271</v>
          </cell>
          <cell r="I197">
            <v>4078.454</v>
          </cell>
          <cell r="J197" t="str">
            <v>一级</v>
          </cell>
          <cell r="K197">
            <v>8.183</v>
          </cell>
          <cell r="L197">
            <v>8.183</v>
          </cell>
        </row>
        <row r="197">
          <cell r="P197" t="str">
            <v>长度40米，宽度43米</v>
          </cell>
        </row>
        <row r="197">
          <cell r="R197">
            <v>1720</v>
          </cell>
          <cell r="S197">
            <v>8.14</v>
          </cell>
          <cell r="T197">
            <v>2026</v>
          </cell>
          <cell r="U197">
            <v>2027</v>
          </cell>
          <cell r="V197">
            <v>11326.79</v>
          </cell>
        </row>
        <row r="197">
          <cell r="X197">
            <v>0</v>
          </cell>
          <cell r="Y197">
            <v>7364.7</v>
          </cell>
          <cell r="Z197">
            <v>0</v>
          </cell>
          <cell r="AA197">
            <v>0</v>
          </cell>
          <cell r="AB197">
            <v>1472.94</v>
          </cell>
          <cell r="AC197">
            <v>736.47</v>
          </cell>
        </row>
        <row r="198">
          <cell r="E198" t="str">
            <v>国道G207线高州茶亭至石仔岭段改线工程</v>
          </cell>
          <cell r="F198" t="str">
            <v>新建</v>
          </cell>
          <cell r="G198" t="str">
            <v>国道</v>
          </cell>
          <cell r="H198">
            <v>3948.155</v>
          </cell>
          <cell r="I198">
            <v>3961.264</v>
          </cell>
          <cell r="J198" t="str">
            <v>前段为双向四车道一级公路，后段为双向四车道二级公路</v>
          </cell>
          <cell r="K198">
            <v>13.109</v>
          </cell>
          <cell r="L198">
            <v>13.109</v>
          </cell>
        </row>
        <row r="198">
          <cell r="P198" t="str">
            <v>大桥286.4米/1座，中桥227米/6座</v>
          </cell>
          <cell r="Q198">
            <v>9451.2</v>
          </cell>
          <cell r="R198">
            <v>7491</v>
          </cell>
          <cell r="S198">
            <v>12.596</v>
          </cell>
          <cell r="T198">
            <v>2025</v>
          </cell>
          <cell r="U198">
            <v>2027</v>
          </cell>
          <cell r="V198">
            <v>79205</v>
          </cell>
          <cell r="W198">
            <v>10000</v>
          </cell>
          <cell r="X198">
            <v>20000</v>
          </cell>
          <cell r="Y198">
            <v>15197.4</v>
          </cell>
          <cell r="Z198">
            <v>0</v>
          </cell>
          <cell r="AA198">
            <v>0</v>
          </cell>
          <cell r="AB198">
            <v>3039.48</v>
          </cell>
          <cell r="AC198">
            <v>1519.74</v>
          </cell>
        </row>
        <row r="199">
          <cell r="E199" t="str">
            <v>省道S282线高州石鼓至金山段改建工程（金石大道）</v>
          </cell>
          <cell r="F199" t="str">
            <v>新建</v>
          </cell>
          <cell r="G199" t="str">
            <v>省道</v>
          </cell>
          <cell r="H199">
            <v>45.423</v>
          </cell>
          <cell r="I199">
            <v>56.305</v>
          </cell>
          <cell r="J199" t="str">
            <v>双向2车道二级公路</v>
          </cell>
          <cell r="K199">
            <v>10.32</v>
          </cell>
          <cell r="L199">
            <v>10.32</v>
          </cell>
        </row>
        <row r="199">
          <cell r="P199" t="str">
            <v>大桥1410.6m/5座，中桥427.3m/6座</v>
          </cell>
          <cell r="Q199">
            <v>37273.9</v>
          </cell>
          <cell r="R199">
            <v>12004.15</v>
          </cell>
          <cell r="S199">
            <v>8.483</v>
          </cell>
          <cell r="T199">
            <v>2025</v>
          </cell>
          <cell r="U199">
            <v>2027</v>
          </cell>
          <cell r="V199">
            <v>109072</v>
          </cell>
          <cell r="W199">
            <v>5000</v>
          </cell>
          <cell r="X199">
            <v>20000</v>
          </cell>
          <cell r="Y199">
            <v>14041.094</v>
          </cell>
          <cell r="Z199">
            <v>0</v>
          </cell>
          <cell r="AA199">
            <v>0</v>
          </cell>
          <cell r="AB199">
            <v>2808.2188</v>
          </cell>
          <cell r="AC199">
            <v>1404.1094</v>
          </cell>
        </row>
        <row r="200">
          <cell r="E200" t="str">
            <v>省道S280线高州曹江至山美段扩建工程</v>
          </cell>
          <cell r="F200" t="str">
            <v>扩建</v>
          </cell>
          <cell r="G200" t="str">
            <v>省道</v>
          </cell>
          <cell r="H200">
            <v>159.78</v>
          </cell>
          <cell r="I200">
            <v>166.31</v>
          </cell>
          <cell r="J200" t="str">
            <v>双向四车道一级公路</v>
          </cell>
          <cell r="K200">
            <v>6.378</v>
          </cell>
          <cell r="L200">
            <v>6.378</v>
          </cell>
        </row>
        <row r="200">
          <cell r="P200" t="str">
            <v>中桥84米/1座</v>
          </cell>
        </row>
        <row r="200">
          <cell r="R200">
            <v>2436</v>
          </cell>
          <cell r="S200">
            <v>6.3696</v>
          </cell>
          <cell r="T200">
            <v>2025</v>
          </cell>
          <cell r="U200">
            <v>2026</v>
          </cell>
          <cell r="V200">
            <v>28235</v>
          </cell>
          <cell r="W200">
            <v>1000</v>
          </cell>
          <cell r="X200">
            <v>1000</v>
          </cell>
          <cell r="Y200">
            <v>3893.04</v>
          </cell>
          <cell r="Z200">
            <v>0</v>
          </cell>
          <cell r="AA200">
            <v>0</v>
          </cell>
          <cell r="AB200">
            <v>778.608</v>
          </cell>
          <cell r="AC200">
            <v>389.304</v>
          </cell>
        </row>
        <row r="201">
          <cell r="E201" t="str">
            <v>省道S280线茂名市区改建工程（东环大道）（二期）</v>
          </cell>
          <cell r="F201" t="str">
            <v>新建</v>
          </cell>
          <cell r="G201" t="str">
            <v>省道</v>
          </cell>
          <cell r="H201">
            <v>7.6</v>
          </cell>
          <cell r="I201">
            <v>12.745</v>
          </cell>
        </row>
        <row r="201">
          <cell r="K201">
            <v>5.145</v>
          </cell>
          <cell r="L201">
            <v>5.145</v>
          </cell>
          <cell r="M201">
            <v>0</v>
          </cell>
          <cell r="N201">
            <v>0</v>
          </cell>
          <cell r="O201">
            <v>0</v>
          </cell>
          <cell r="P201" t="str">
            <v>大桥2座、总长度为1312.6m桥宽均为42m；中桥3座、总长度为205.4m，桥宽均为37m。</v>
          </cell>
          <cell r="Q201">
            <v>55129.2</v>
          </cell>
          <cell r="R201">
            <v>7599.8</v>
          </cell>
          <cell r="S201">
            <v>3.627</v>
          </cell>
          <cell r="T201">
            <v>2024</v>
          </cell>
          <cell r="U201">
            <v>2026</v>
          </cell>
          <cell r="V201">
            <v>110578.3</v>
          </cell>
          <cell r="W201">
            <v>9383</v>
          </cell>
          <cell r="X201">
            <v>50000</v>
          </cell>
          <cell r="Y201">
            <v>14236.658</v>
          </cell>
          <cell r="Z201">
            <v>0</v>
          </cell>
          <cell r="AA201">
            <v>0</v>
          </cell>
          <cell r="AB201">
            <v>2847.3316</v>
          </cell>
          <cell r="AC201">
            <v>1423.6658</v>
          </cell>
        </row>
        <row r="202">
          <cell r="E202" t="str">
            <v>省道S280线茂名南站连接线新建工程</v>
          </cell>
          <cell r="F202" t="str">
            <v>新建</v>
          </cell>
          <cell r="G202" t="str">
            <v>省道</v>
          </cell>
          <cell r="H202" t="str">
            <v>0.000；0.000</v>
          </cell>
          <cell r="I202" t="str">
            <v>3.835；1.172</v>
          </cell>
        </row>
        <row r="202">
          <cell r="K202">
            <v>5.008</v>
          </cell>
          <cell r="L202">
            <v>5.008</v>
          </cell>
          <cell r="M202">
            <v>0</v>
          </cell>
          <cell r="N202">
            <v>0</v>
          </cell>
          <cell r="O202">
            <v>0</v>
          </cell>
          <cell r="P202">
            <v>0</v>
          </cell>
          <cell r="Q202">
            <v>0</v>
          </cell>
          <cell r="R202">
            <v>0</v>
          </cell>
          <cell r="S202">
            <v>5.008</v>
          </cell>
          <cell r="T202">
            <v>2024</v>
          </cell>
          <cell r="U202">
            <v>2025</v>
          </cell>
          <cell r="V202">
            <v>50236.17</v>
          </cell>
          <cell r="W202">
            <v>4108</v>
          </cell>
          <cell r="X202">
            <v>21800</v>
          </cell>
          <cell r="Y202">
            <v>2754.4</v>
          </cell>
          <cell r="Z202">
            <v>0</v>
          </cell>
          <cell r="AA202">
            <v>0</v>
          </cell>
          <cell r="AB202">
            <v>550.88</v>
          </cell>
          <cell r="AC202">
            <v>275.44</v>
          </cell>
        </row>
        <row r="203">
          <cell r="E203" t="str">
            <v>省道S280线(茂名大道)快速化改造工程(海洋大道立交)</v>
          </cell>
          <cell r="F203" t="str">
            <v>新改建</v>
          </cell>
          <cell r="G203" t="str">
            <v>省道</v>
          </cell>
          <cell r="H203">
            <v>26.5</v>
          </cell>
          <cell r="I203">
            <v>27.8</v>
          </cell>
          <cell r="J203" t="str">
            <v>一级</v>
          </cell>
          <cell r="K203">
            <v>1.3</v>
          </cell>
          <cell r="L203">
            <v>1.3</v>
          </cell>
          <cell r="M203">
            <v>0</v>
          </cell>
          <cell r="N203">
            <v>0</v>
          </cell>
          <cell r="O203">
            <v>0</v>
          </cell>
          <cell r="P203" t="str">
            <v>桥长440m、宽21m</v>
          </cell>
          <cell r="Q203">
            <v>9240</v>
          </cell>
          <cell r="R203">
            <v>0</v>
          </cell>
          <cell r="S203">
            <v>0.86</v>
          </cell>
          <cell r="T203">
            <v>2023</v>
          </cell>
          <cell r="U203">
            <v>2025</v>
          </cell>
          <cell r="V203">
            <v>21123</v>
          </cell>
          <cell r="W203">
            <v>11435.9</v>
          </cell>
          <cell r="X203">
            <v>20066.85</v>
          </cell>
          <cell r="Y203">
            <v>2321</v>
          </cell>
          <cell r="Z203">
            <v>0</v>
          </cell>
          <cell r="AA203">
            <v>0</v>
          </cell>
          <cell r="AB203">
            <v>464.2</v>
          </cell>
          <cell r="AC203">
            <v>232.1</v>
          </cell>
        </row>
        <row r="204">
          <cell r="E204" t="str">
            <v>省道S280线(茂名大道)快速化改造(茂南大道、市民大道、霞里南路立交)第一标段（茂南大道立交、市民大道立交）</v>
          </cell>
          <cell r="F204" t="str">
            <v>新改建</v>
          </cell>
          <cell r="G204" t="str">
            <v>省道</v>
          </cell>
          <cell r="H204" t="str">
            <v>203.905(茂南大道立交） 208.987.5(市民大道立交）</v>
          </cell>
          <cell r="I204" t="str">
            <v>205.140(茂南大道立交）210.700(市民大道立交）</v>
          </cell>
          <cell r="J204" t="str">
            <v>一级</v>
          </cell>
          <cell r="K204">
            <v>4.96</v>
          </cell>
          <cell r="L204">
            <v>4.96</v>
          </cell>
          <cell r="M204">
            <v>0</v>
          </cell>
          <cell r="N204">
            <v>0</v>
          </cell>
          <cell r="O204">
            <v>0</v>
          </cell>
          <cell r="P204" t="str">
            <v>桥长537m、宽27m(茂南大道立交）；桥长1174m、宽27m，桥长831.5m、宽10.5m(市民大道立交）</v>
          </cell>
          <cell r="Q204">
            <v>54927.75</v>
          </cell>
          <cell r="R204">
            <v>0</v>
          </cell>
          <cell r="S204">
            <v>2.418</v>
          </cell>
          <cell r="T204">
            <v>2024</v>
          </cell>
          <cell r="U204">
            <v>2026</v>
          </cell>
          <cell r="V204">
            <v>96878</v>
          </cell>
          <cell r="W204">
            <v>12158.3</v>
          </cell>
          <cell r="X204">
            <v>20000</v>
          </cell>
          <cell r="Y204">
            <v>12315.45</v>
          </cell>
          <cell r="Z204">
            <v>0</v>
          </cell>
          <cell r="AA204">
            <v>0</v>
          </cell>
          <cell r="AB204">
            <v>2463.09</v>
          </cell>
          <cell r="AC204">
            <v>1231.545</v>
          </cell>
        </row>
        <row r="205">
          <cell r="E205" t="str">
            <v>省道S280线（茂名大道）快速化改造工程（二期）</v>
          </cell>
          <cell r="F205" t="str">
            <v>新改建</v>
          </cell>
          <cell r="G205" t="str">
            <v>省道</v>
          </cell>
          <cell r="H205">
            <v>211.682</v>
          </cell>
          <cell r="I205">
            <v>222.774</v>
          </cell>
          <cell r="J205" t="str">
            <v>一级</v>
          </cell>
          <cell r="K205">
            <v>6.966</v>
          </cell>
          <cell r="L205">
            <v>6.966</v>
          </cell>
          <cell r="M205">
            <v>0</v>
          </cell>
          <cell r="N205">
            <v>0</v>
          </cell>
          <cell r="O205">
            <v>0</v>
          </cell>
          <cell r="P205" t="str">
            <v>特大桥2489m/1座，大桥2086.0m/5座，中桥 330.0m/10座</v>
          </cell>
          <cell r="Q205">
            <v>114849</v>
          </cell>
          <cell r="R205">
            <v>6930</v>
          </cell>
          <cell r="S205">
            <v>2.061</v>
          </cell>
          <cell r="T205">
            <v>2025</v>
          </cell>
          <cell r="U205">
            <v>2026</v>
          </cell>
          <cell r="V205">
            <v>137763</v>
          </cell>
          <cell r="W205">
            <v>683</v>
          </cell>
          <cell r="X205">
            <v>800</v>
          </cell>
          <cell r="Y205">
            <v>25212.15</v>
          </cell>
          <cell r="Z205">
            <v>0</v>
          </cell>
          <cell r="AA205">
            <v>0</v>
          </cell>
          <cell r="AB205">
            <v>5042.43</v>
          </cell>
          <cell r="AC205">
            <v>2521.215</v>
          </cell>
        </row>
        <row r="206">
          <cell r="E206" t="str">
            <v>省道S280线（茂名大道）快速化改造工程（三期）</v>
          </cell>
          <cell r="F206" t="str">
            <v>新改建</v>
          </cell>
          <cell r="G206" t="str">
            <v>省道</v>
          </cell>
          <cell r="H206">
            <v>199.49</v>
          </cell>
          <cell r="I206">
            <v>204.48</v>
          </cell>
          <cell r="J206" t="str">
            <v>一级</v>
          </cell>
          <cell r="K206">
            <v>4.99</v>
          </cell>
          <cell r="L206">
            <v>4.99</v>
          </cell>
          <cell r="M206">
            <v>0</v>
          </cell>
          <cell r="N206">
            <v>0</v>
          </cell>
          <cell r="O206">
            <v>0</v>
          </cell>
          <cell r="P206" t="str">
            <v>长隧道1236m、中隧道1005m，宽29.5～29.8m</v>
          </cell>
          <cell r="Q206">
            <v>36832.8</v>
          </cell>
          <cell r="R206">
            <v>29949</v>
          </cell>
          <cell r="S206">
            <v>2.749</v>
          </cell>
          <cell r="T206">
            <v>2024</v>
          </cell>
          <cell r="U206">
            <v>2026</v>
          </cell>
          <cell r="V206">
            <v>133109</v>
          </cell>
          <cell r="W206">
            <v>3417.7</v>
          </cell>
          <cell r="X206">
            <v>17000</v>
          </cell>
          <cell r="Y206">
            <v>13670.35</v>
          </cell>
          <cell r="Z206">
            <v>0</v>
          </cell>
          <cell r="AA206">
            <v>0</v>
          </cell>
          <cell r="AB206">
            <v>2734.07</v>
          </cell>
          <cell r="AC206">
            <v>1367.035</v>
          </cell>
        </row>
        <row r="207">
          <cell r="E207" t="str">
            <v>茂名市北组团主干路网新建工程（一期）——省道S280线改建工程（东环大道）（一期）</v>
          </cell>
          <cell r="F207" t="str">
            <v>新改建</v>
          </cell>
          <cell r="G207" t="str">
            <v>省道</v>
          </cell>
          <cell r="H207" t="str">
            <v>0.000支线：茂东快线0.375北延线0.000</v>
          </cell>
          <cell r="I207" t="str">
            <v>5.830.505支线：茂东快线2.300北延线0.478.315</v>
          </cell>
          <cell r="J207" t="str">
            <v>茂东快线改建段原为一级公路，其余两段线路为新建。</v>
          </cell>
          <cell r="K207">
            <v>8.234</v>
          </cell>
          <cell r="L207">
            <v>8.234</v>
          </cell>
          <cell r="M207">
            <v>0</v>
          </cell>
          <cell r="N207">
            <v>0</v>
          </cell>
        </row>
        <row r="207">
          <cell r="S207">
            <v>8.234</v>
          </cell>
          <cell r="T207">
            <v>2023</v>
          </cell>
          <cell r="U207">
            <v>2026</v>
          </cell>
          <cell r="V207">
            <v>187523.323</v>
          </cell>
          <cell r="W207">
            <v>96495</v>
          </cell>
          <cell r="X207">
            <v>25000</v>
          </cell>
          <cell r="Y207">
            <v>4528.7</v>
          </cell>
          <cell r="Z207">
            <v>0</v>
          </cell>
          <cell r="AA207">
            <v>0</v>
          </cell>
          <cell r="AB207">
            <v>905.74</v>
          </cell>
          <cell r="AC207">
            <v>452.87</v>
          </cell>
        </row>
        <row r="208">
          <cell r="E208" t="str">
            <v>国道G207线化州城区段（南盛蒲山至良光高塘）改线工程</v>
          </cell>
          <cell r="F208" t="str">
            <v>新改建</v>
          </cell>
          <cell r="G208" t="str">
            <v>国道</v>
          </cell>
          <cell r="H208">
            <v>3984.88</v>
          </cell>
          <cell r="I208">
            <v>4003.616</v>
          </cell>
          <cell r="J208" t="str">
            <v>一/二级</v>
          </cell>
          <cell r="K208">
            <v>23.364</v>
          </cell>
          <cell r="L208">
            <v>23.364</v>
          </cell>
        </row>
        <row r="208">
          <cell r="P208" t="str">
            <v>大桥2384.2m/5座，中桥265.6m/4座</v>
          </cell>
          <cell r="Q208">
            <v>82334.3</v>
          </cell>
          <cell r="R208">
            <v>8499.2</v>
          </cell>
          <cell r="S208">
            <v>20.715</v>
          </cell>
          <cell r="T208">
            <v>2023</v>
          </cell>
          <cell r="U208">
            <v>2026</v>
          </cell>
          <cell r="V208">
            <v>167505.22</v>
          </cell>
          <cell r="W208">
            <v>68346</v>
          </cell>
          <cell r="X208">
            <v>76500</v>
          </cell>
          <cell r="Y208">
            <v>39252</v>
          </cell>
          <cell r="Z208">
            <v>0</v>
          </cell>
          <cell r="AA208">
            <v>0</v>
          </cell>
          <cell r="AB208">
            <v>7850.4</v>
          </cell>
          <cell r="AC208">
            <v>3925.2</v>
          </cell>
        </row>
        <row r="209">
          <cell r="E209" t="str">
            <v>国道G355线广宁水声岭至东乡绥江大桥段过境公路改线（扩建）工程</v>
          </cell>
          <cell r="F209" t="str">
            <v>新改建</v>
          </cell>
          <cell r="G209" t="str">
            <v>国道</v>
          </cell>
          <cell r="H209">
            <v>1200.794</v>
          </cell>
          <cell r="I209">
            <v>1214.294</v>
          </cell>
          <cell r="J209" t="str">
            <v>二级</v>
          </cell>
          <cell r="K209">
            <v>13.5</v>
          </cell>
          <cell r="L209">
            <v>12.164</v>
          </cell>
        </row>
        <row r="209">
          <cell r="N209">
            <v>1.336</v>
          </cell>
        </row>
        <row r="209">
          <cell r="R209">
            <v>6688.6206</v>
          </cell>
          <cell r="S209">
            <v>13.5</v>
          </cell>
          <cell r="T209">
            <v>2023</v>
          </cell>
          <cell r="U209">
            <v>2026</v>
          </cell>
          <cell r="V209">
            <v>71055.96</v>
          </cell>
          <cell r="W209">
            <v>38500</v>
          </cell>
          <cell r="X209">
            <v>69000</v>
          </cell>
          <cell r="Y209">
            <v>11950</v>
          </cell>
          <cell r="Z209">
            <v>0</v>
          </cell>
          <cell r="AA209">
            <v>0</v>
          </cell>
          <cell r="AB209">
            <v>2390</v>
          </cell>
          <cell r="AC209">
            <v>1195</v>
          </cell>
        </row>
        <row r="210">
          <cell r="E210" t="str">
            <v>国道G321线德庆县城一级过境公路改线工程</v>
          </cell>
          <cell r="F210" t="str">
            <v>新改建</v>
          </cell>
          <cell r="G210" t="str">
            <v>国道</v>
          </cell>
          <cell r="H210">
            <v>178.63</v>
          </cell>
          <cell r="I210">
            <v>191.304</v>
          </cell>
          <cell r="J210" t="str">
            <v>一级</v>
          </cell>
          <cell r="K210">
            <v>12.674</v>
          </cell>
          <cell r="L210">
            <v>12.674</v>
          </cell>
        </row>
        <row r="210">
          <cell r="N210">
            <v>0</v>
          </cell>
          <cell r="O210">
            <v>0</v>
          </cell>
          <cell r="P210" t="str">
            <v>特大桥长度1130.1m（1座），宽度32.5m；大桥长度296.2m（2座），宽度32.5m。</v>
          </cell>
          <cell r="Q210">
            <v>46354.75</v>
          </cell>
          <cell r="R210">
            <v>0</v>
          </cell>
          <cell r="S210">
            <v>11.248</v>
          </cell>
          <cell r="T210">
            <v>2024</v>
          </cell>
          <cell r="U210">
            <v>2026</v>
          </cell>
          <cell r="V210">
            <v>109999</v>
          </cell>
          <cell r="W210">
            <v>57046</v>
          </cell>
          <cell r="X210">
            <v>85523</v>
          </cell>
          <cell r="Y210">
            <v>21711.8875</v>
          </cell>
          <cell r="Z210">
            <v>0</v>
          </cell>
          <cell r="AA210">
            <v>0</v>
          </cell>
          <cell r="AB210">
            <v>4342.3775</v>
          </cell>
          <cell r="AC210">
            <v>2171.18875</v>
          </cell>
        </row>
        <row r="211">
          <cell r="E211" t="str">
            <v>省道S273线高要区南岸城雕至青湾基段扩建工程</v>
          </cell>
          <cell r="F211" t="str">
            <v>改扩建</v>
          </cell>
          <cell r="G211" t="str">
            <v>省道</v>
          </cell>
          <cell r="H211">
            <v>6.86</v>
          </cell>
          <cell r="I211">
            <v>11.14</v>
          </cell>
          <cell r="J211" t="str">
            <v>一级</v>
          </cell>
          <cell r="K211">
            <v>4.28</v>
          </cell>
          <cell r="L211">
            <v>4.28</v>
          </cell>
          <cell r="M211">
            <v>0</v>
          </cell>
          <cell r="N211">
            <v>0</v>
          </cell>
          <cell r="O211">
            <v>0</v>
          </cell>
          <cell r="P211">
            <v>0</v>
          </cell>
          <cell r="Q211">
            <v>0</v>
          </cell>
          <cell r="R211">
            <v>0</v>
          </cell>
          <cell r="S211">
            <v>4.28</v>
          </cell>
          <cell r="T211">
            <v>2024</v>
          </cell>
          <cell r="U211">
            <v>2025</v>
          </cell>
          <cell r="V211">
            <v>4196</v>
          </cell>
          <cell r="W211">
            <v>3000</v>
          </cell>
          <cell r="X211">
            <v>4196</v>
          </cell>
          <cell r="Y211">
            <v>2140</v>
          </cell>
          <cell r="Z211">
            <v>0</v>
          </cell>
          <cell r="AA211">
            <v>0</v>
          </cell>
          <cell r="AB211">
            <v>428</v>
          </cell>
          <cell r="AC211">
            <v>214</v>
          </cell>
        </row>
        <row r="212">
          <cell r="E212" t="str">
            <v>肇庆高新区S528线大旺大道段升级改造工程</v>
          </cell>
          <cell r="F212" t="str">
            <v>新改建</v>
          </cell>
          <cell r="G212" t="str">
            <v>省道</v>
          </cell>
          <cell r="H212">
            <v>0</v>
          </cell>
          <cell r="I212">
            <v>4.327</v>
          </cell>
          <cell r="J212" t="str">
            <v>一级</v>
          </cell>
          <cell r="K212">
            <v>4.33</v>
          </cell>
          <cell r="L212">
            <v>4.33</v>
          </cell>
        </row>
        <row r="212">
          <cell r="P212" t="str">
            <v>大桥703m/2座，宽33.5m</v>
          </cell>
          <cell r="Q212">
            <v>23550.5</v>
          </cell>
        </row>
        <row r="212">
          <cell r="S212">
            <v>3.63</v>
          </cell>
          <cell r="T212">
            <v>2023</v>
          </cell>
          <cell r="U212">
            <v>2026</v>
          </cell>
          <cell r="V212">
            <v>55869.1</v>
          </cell>
          <cell r="W212" t="str">
            <v>43000</v>
          </cell>
          <cell r="X212" t="str">
            <v>48000</v>
          </cell>
          <cell r="Y212">
            <v>5959.888</v>
          </cell>
          <cell r="Z212">
            <v>0</v>
          </cell>
          <cell r="AA212">
            <v>0</v>
          </cell>
          <cell r="AB212">
            <v>1191.9776</v>
          </cell>
          <cell r="AC212">
            <v>595.9888</v>
          </cell>
        </row>
        <row r="213">
          <cell r="E213" t="str">
            <v>国道G324线高明富湾至高要马安段新改建工程</v>
          </cell>
          <cell r="F213" t="str">
            <v>新改建</v>
          </cell>
          <cell r="G213" t="str">
            <v>国道</v>
          </cell>
          <cell r="H213">
            <v>1077.425</v>
          </cell>
          <cell r="I213">
            <v>1126.53004</v>
          </cell>
          <cell r="J213" t="str">
            <v>一级</v>
          </cell>
          <cell r="K213">
            <v>49.056</v>
          </cell>
          <cell r="L213">
            <v>49.056</v>
          </cell>
          <cell r="M213">
            <v>0</v>
          </cell>
          <cell r="N213">
            <v>0</v>
          </cell>
          <cell r="O213">
            <v>0</v>
          </cell>
          <cell r="P213" t="str">
            <v>大桥：6990.45m、31.4m（含匝道桥平均宽度）；中桥：379.2m、30.5m（含匝道桥平均宽度）</v>
          </cell>
          <cell r="Q213">
            <v>219331.3</v>
          </cell>
          <cell r="R213">
            <v>11561</v>
          </cell>
          <cell r="S213">
            <v>41.687</v>
          </cell>
          <cell r="T213">
            <v>2025</v>
          </cell>
          <cell r="U213">
            <v>2028</v>
          </cell>
          <cell r="V213">
            <v>465879.31</v>
          </cell>
          <cell r="W213">
            <v>210600</v>
          </cell>
          <cell r="X213">
            <v>235600</v>
          </cell>
          <cell r="Y213">
            <v>83683.466</v>
          </cell>
          <cell r="Z213">
            <v>0</v>
          </cell>
          <cell r="AA213">
            <v>0</v>
          </cell>
          <cell r="AB213">
            <v>16736.6932</v>
          </cell>
          <cell r="AC213">
            <v>8368.3466</v>
          </cell>
        </row>
        <row r="214">
          <cell r="E214" t="str">
            <v>国道G228线吴川穿城段改线工程</v>
          </cell>
          <cell r="F214" t="str">
            <v>新改建</v>
          </cell>
          <cell r="G214" t="str">
            <v>国道</v>
          </cell>
          <cell r="H214">
            <v>6428.705</v>
          </cell>
          <cell r="I214">
            <v>6454.605</v>
          </cell>
          <cell r="J214" t="str">
            <v>一级</v>
          </cell>
          <cell r="K214">
            <v>25.9</v>
          </cell>
          <cell r="L214">
            <v>25.9</v>
          </cell>
        </row>
        <row r="214">
          <cell r="P214" t="str">
            <v>共设置桥梁3404.2m/12座，其中特大桥1096.4m/1座、大桥2112.8m/8座，中桥195.0m/3座，桥梁标准断面宽度为25m</v>
          </cell>
          <cell r="Q214">
            <v>8023</v>
          </cell>
          <cell r="R214">
            <v>4875</v>
          </cell>
          <cell r="S214">
            <v>22.496</v>
          </cell>
          <cell r="T214">
            <v>2026</v>
          </cell>
          <cell r="U214">
            <v>2029</v>
          </cell>
          <cell r="V214">
            <v>158900</v>
          </cell>
          <cell r="W214">
            <v>0</v>
          </cell>
        </row>
        <row r="214">
          <cell r="Y214">
            <v>23227.15</v>
          </cell>
          <cell r="Z214">
            <v>0</v>
          </cell>
          <cell r="AA214">
            <v>0</v>
          </cell>
          <cell r="AB214">
            <v>4645.43</v>
          </cell>
          <cell r="AC214">
            <v>2322.715</v>
          </cell>
        </row>
        <row r="215">
          <cell r="E215" t="str">
            <v>省道S354线清新太和至三坑段改建工程</v>
          </cell>
          <cell r="F215" t="str">
            <v>新改建</v>
          </cell>
          <cell r="G215" t="str">
            <v>省道</v>
          </cell>
          <cell r="H215">
            <v>42.262</v>
          </cell>
          <cell r="I215">
            <v>65.495</v>
          </cell>
        </row>
        <row r="215">
          <cell r="K215">
            <v>23.333</v>
          </cell>
          <cell r="L215">
            <v>23.233</v>
          </cell>
          <cell r="M215">
            <v>0</v>
          </cell>
          <cell r="N215">
            <v>0</v>
          </cell>
          <cell r="O215">
            <v>0</v>
          </cell>
          <cell r="P215" t="str">
            <v>大桥2967米/6座，中桥210米/3座，</v>
          </cell>
          <cell r="Q215">
            <v>0</v>
          </cell>
          <cell r="R215">
            <v>0</v>
          </cell>
          <cell r="S215">
            <v>20.156</v>
          </cell>
          <cell r="T215">
            <v>2025</v>
          </cell>
          <cell r="U215">
            <v>2027</v>
          </cell>
          <cell r="V215">
            <v>162687.5645</v>
          </cell>
          <cell r="W215">
            <v>58170</v>
          </cell>
          <cell r="X215">
            <v>68170</v>
          </cell>
          <cell r="Y215">
            <v>11085.8</v>
          </cell>
          <cell r="Z215">
            <v>0</v>
          </cell>
          <cell r="AA215">
            <v>0</v>
          </cell>
          <cell r="AB215">
            <v>2217.16</v>
          </cell>
          <cell r="AC215">
            <v>1108.58</v>
          </cell>
        </row>
        <row r="216">
          <cell r="E216" t="str">
            <v>省道S231线韩江大桥至外环南路改建工程</v>
          </cell>
          <cell r="F216" t="str">
            <v>新建</v>
          </cell>
          <cell r="G216" t="str">
            <v>省道</v>
          </cell>
          <cell r="H216">
            <v>0</v>
          </cell>
          <cell r="I216" t="str">
            <v>4.784.59</v>
          </cell>
          <cell r="J216" t="str">
            <v>一级公路兼城市主干路</v>
          </cell>
          <cell r="K216">
            <v>4.78459</v>
          </cell>
          <cell r="L216">
            <v>4.78459</v>
          </cell>
        </row>
        <row r="216">
          <cell r="P216" t="str">
            <v>桥长785.98米桥宽27.5米</v>
          </cell>
          <cell r="Q216">
            <v>21615</v>
          </cell>
        </row>
        <row r="216">
          <cell r="S216">
            <v>3.99861</v>
          </cell>
          <cell r="T216">
            <v>2021</v>
          </cell>
          <cell r="U216">
            <v>2027</v>
          </cell>
          <cell r="V216">
            <v>68164.491</v>
          </cell>
          <cell r="W216">
            <v>11852</v>
          </cell>
          <cell r="X216">
            <v>11852</v>
          </cell>
          <cell r="Y216">
            <v>6522.2355</v>
          </cell>
          <cell r="Z216">
            <v>0</v>
          </cell>
          <cell r="AA216">
            <v>0</v>
          </cell>
          <cell r="AB216">
            <v>1304.4471</v>
          </cell>
          <cell r="AC216">
            <v>652.22355</v>
          </cell>
        </row>
        <row r="217">
          <cell r="E217" t="str">
            <v>省道S233线凤塘至枫溪段改线（如意路延长线）工程（一期）</v>
          </cell>
          <cell r="F217" t="str">
            <v>新改建</v>
          </cell>
          <cell r="G217" t="str">
            <v>省道</v>
          </cell>
          <cell r="H217">
            <v>0</v>
          </cell>
          <cell r="I217">
            <v>2.7</v>
          </cell>
        </row>
        <row r="217">
          <cell r="K217">
            <v>2.7</v>
          </cell>
          <cell r="L217">
            <v>2.7</v>
          </cell>
        </row>
        <row r="217">
          <cell r="S217">
            <v>2.7</v>
          </cell>
          <cell r="T217">
            <v>2023</v>
          </cell>
          <cell r="U217">
            <v>2026</v>
          </cell>
          <cell r="V217">
            <v>58949.07</v>
          </cell>
          <cell r="W217">
            <v>12572.82</v>
          </cell>
          <cell r="X217">
            <v>20000</v>
          </cell>
          <cell r="Y217">
            <v>1485</v>
          </cell>
          <cell r="Z217">
            <v>0</v>
          </cell>
          <cell r="AA217">
            <v>0</v>
          </cell>
          <cell r="AB217">
            <v>297</v>
          </cell>
          <cell r="AC217">
            <v>148.5</v>
          </cell>
        </row>
        <row r="218">
          <cell r="E218" t="str">
            <v>国道G206线揭阳新亨至地都段改建工程</v>
          </cell>
          <cell r="F218" t="str">
            <v>新改建</v>
          </cell>
          <cell r="G218" t="str">
            <v>国道</v>
          </cell>
          <cell r="H218">
            <v>2344.121</v>
          </cell>
          <cell r="I218">
            <v>2384.061</v>
          </cell>
          <cell r="J218" t="str">
            <v>一级</v>
          </cell>
          <cell r="K218">
            <v>39.94</v>
          </cell>
          <cell r="L218">
            <v>39.94</v>
          </cell>
        </row>
        <row r="218">
          <cell r="P218" t="str">
            <v>主线设桥梁5298.15m /25座，标准段桥宽32m，其中大桥4705.95m/14座，中桥580.2m/10座，顶推框架涵12m/1座。</v>
          </cell>
          <cell r="Q218">
            <v>151111.9</v>
          </cell>
          <cell r="R218">
            <v>19002</v>
          </cell>
          <cell r="S218">
            <v>34.642</v>
          </cell>
          <cell r="T218">
            <v>2023</v>
          </cell>
          <cell r="U218">
            <v>2026</v>
          </cell>
          <cell r="V218">
            <v>370174</v>
          </cell>
          <cell r="W218">
            <v>142070</v>
          </cell>
          <cell r="X218">
            <v>212680</v>
          </cell>
          <cell r="Y218">
            <v>72756.175</v>
          </cell>
          <cell r="Z218">
            <v>0</v>
          </cell>
          <cell r="AA218">
            <v>0</v>
          </cell>
          <cell r="AB218">
            <v>14551.235</v>
          </cell>
          <cell r="AC218">
            <v>7275.6175</v>
          </cell>
        </row>
        <row r="219">
          <cell r="E219" t="str">
            <v>省道S255线（原县道X110麒大线）麒麟至占陇段改建工程</v>
          </cell>
          <cell r="F219" t="str">
            <v>改建</v>
          </cell>
          <cell r="G219" t="str">
            <v>省道</v>
          </cell>
          <cell r="H219">
            <v>79.646</v>
          </cell>
          <cell r="I219">
            <v>90.153</v>
          </cell>
          <cell r="J219" t="str">
            <v>二级</v>
          </cell>
          <cell r="K219">
            <v>10.507</v>
          </cell>
          <cell r="L219">
            <v>10.507</v>
          </cell>
        </row>
        <row r="219">
          <cell r="P219" t="str">
            <v>80米/2座</v>
          </cell>
        </row>
        <row r="219">
          <cell r="R219">
            <v>80</v>
          </cell>
          <cell r="S219">
            <v>10.235</v>
          </cell>
          <cell r="T219">
            <v>2025</v>
          </cell>
          <cell r="U219">
            <v>2026</v>
          </cell>
          <cell r="V219">
            <v>32136</v>
          </cell>
          <cell r="W219">
            <v>0</v>
          </cell>
          <cell r="X219">
            <v>0</v>
          </cell>
          <cell r="Y219">
            <v>6157</v>
          </cell>
          <cell r="Z219">
            <v>0</v>
          </cell>
          <cell r="AA219">
            <v>0</v>
          </cell>
          <cell r="AB219">
            <v>1231.4</v>
          </cell>
          <cell r="AC219">
            <v>615.7</v>
          </cell>
        </row>
        <row r="220">
          <cell r="E220" t="str">
            <v>省道S505线揭阳市榕城区黄西村至登浮桥段扩建工程</v>
          </cell>
          <cell r="F220" t="str">
            <v>改扩建</v>
          </cell>
          <cell r="G220" t="str">
            <v>省道</v>
          </cell>
          <cell r="H220">
            <v>23.614</v>
          </cell>
          <cell r="I220">
            <v>24.304</v>
          </cell>
          <cell r="J220" t="str">
            <v>二级</v>
          </cell>
          <cell r="K220">
            <v>0.69003</v>
          </cell>
          <cell r="L220">
            <v>0.69003</v>
          </cell>
        </row>
        <row r="220">
          <cell r="S220">
            <v>0.6903</v>
          </cell>
          <cell r="T220">
            <v>2025</v>
          </cell>
          <cell r="U220">
            <v>2026</v>
          </cell>
          <cell r="V220">
            <v>5343</v>
          </cell>
          <cell r="W220">
            <v>100</v>
          </cell>
          <cell r="X220">
            <v>1500</v>
          </cell>
          <cell r="Y220">
            <v>379.5165</v>
          </cell>
          <cell r="Z220">
            <v>0</v>
          </cell>
          <cell r="AA220">
            <v>0</v>
          </cell>
          <cell r="AB220">
            <v>75.9033</v>
          </cell>
          <cell r="AC220">
            <v>100</v>
          </cell>
        </row>
        <row r="221">
          <cell r="E221" t="str">
            <v>国道G238线普宁甘石径至池尾段改建工程</v>
          </cell>
          <cell r="F221" t="str">
            <v>改建</v>
          </cell>
          <cell r="G221" t="str">
            <v>国道</v>
          </cell>
          <cell r="H221">
            <v>892.14</v>
          </cell>
          <cell r="I221">
            <v>916.4</v>
          </cell>
          <cell r="J221" t="str">
            <v>二级</v>
          </cell>
          <cell r="K221">
            <v>24.26</v>
          </cell>
          <cell r="L221">
            <v>24.26</v>
          </cell>
        </row>
        <row r="221">
          <cell r="S221">
            <v>24.26</v>
          </cell>
          <cell r="T221">
            <v>2025</v>
          </cell>
          <cell r="U221">
            <v>2028</v>
          </cell>
          <cell r="V221">
            <v>80473</v>
          </cell>
        </row>
        <row r="221">
          <cell r="Y221">
            <v>24260</v>
          </cell>
          <cell r="Z221">
            <v>0</v>
          </cell>
          <cell r="AA221">
            <v>0</v>
          </cell>
          <cell r="AB221">
            <v>4852</v>
          </cell>
          <cell r="AC221">
            <v>2426</v>
          </cell>
        </row>
        <row r="222">
          <cell r="E222" t="str">
            <v>省道S279线郁南县县城过境路段改线工程</v>
          </cell>
          <cell r="F222" t="str">
            <v>新改建</v>
          </cell>
          <cell r="G222" t="str">
            <v>省道</v>
          </cell>
          <cell r="H222">
            <v>0</v>
          </cell>
          <cell r="I222">
            <v>6.26</v>
          </cell>
          <cell r="J222" t="str">
            <v>一级</v>
          </cell>
          <cell r="K222">
            <v>6.26</v>
          </cell>
          <cell r="L222">
            <v>6.26</v>
          </cell>
        </row>
        <row r="222">
          <cell r="P222">
            <v>0</v>
          </cell>
          <cell r="Q222">
            <v>0</v>
          </cell>
          <cell r="R222">
            <v>0</v>
          </cell>
          <cell r="S222">
            <v>6.26</v>
          </cell>
          <cell r="T222">
            <v>2024</v>
          </cell>
          <cell r="U222">
            <v>2026</v>
          </cell>
          <cell r="V222">
            <v>36578.57</v>
          </cell>
          <cell r="W222">
            <v>8650</v>
          </cell>
          <cell r="X222">
            <v>16800</v>
          </cell>
          <cell r="Y222">
            <v>3443</v>
          </cell>
          <cell r="Z222">
            <v>0</v>
          </cell>
          <cell r="AA222">
            <v>0</v>
          </cell>
          <cell r="AB222">
            <v>688.6</v>
          </cell>
          <cell r="AC222">
            <v>344.3</v>
          </cell>
        </row>
        <row r="223">
          <cell r="E223" t="str">
            <v>省道S274线新兴六祖至稔村段改建工程</v>
          </cell>
          <cell r="F223" t="str">
            <v>改建</v>
          </cell>
          <cell r="G223" t="str">
            <v>省道</v>
          </cell>
          <cell r="H223">
            <v>0</v>
          </cell>
          <cell r="I223">
            <v>21.16</v>
          </cell>
          <cell r="J223" t="str">
            <v>一级、二级</v>
          </cell>
          <cell r="K223">
            <v>21.161</v>
          </cell>
          <cell r="L223">
            <v>21.161</v>
          </cell>
        </row>
        <row r="223">
          <cell r="P223" t="str">
            <v>1、大、中桥总长：458.6米（大桥1座长130.6米、中桥5座长328米）2、大桥：共成河1桥桥宽32米；3、中桥：集成中桥桥宽40米；共成河2、3桥、新坪中桥、云礼2桥桥宽32米。</v>
          </cell>
          <cell r="Q223">
            <v>4179.2</v>
          </cell>
          <cell r="R223">
            <v>11140.9</v>
          </cell>
          <cell r="S223">
            <v>20.702</v>
          </cell>
          <cell r="T223">
            <v>2025</v>
          </cell>
          <cell r="U223">
            <v>2028</v>
          </cell>
          <cell r="V223">
            <v>145488.27</v>
          </cell>
        </row>
        <row r="223">
          <cell r="X223">
            <v>10000</v>
          </cell>
          <cell r="Y223">
            <v>14004.484</v>
          </cell>
          <cell r="Z223">
            <v>0</v>
          </cell>
          <cell r="AA223">
            <v>0</v>
          </cell>
          <cell r="AB223">
            <v>2800.8968</v>
          </cell>
          <cell r="AC223">
            <v>1400.4484</v>
          </cell>
        </row>
        <row r="224">
          <cell r="E224" t="str">
            <v>国道G236线龙川丰稔至龙川县城段改建工程</v>
          </cell>
          <cell r="F224" t="str">
            <v>升级改造</v>
          </cell>
          <cell r="G224" t="str">
            <v>国道</v>
          </cell>
          <cell r="H224">
            <v>1094.22</v>
          </cell>
          <cell r="I224">
            <v>1107.36</v>
          </cell>
          <cell r="J224" t="str">
            <v>一/二级</v>
          </cell>
          <cell r="K224">
            <v>13.14</v>
          </cell>
          <cell r="L224">
            <v>13.14</v>
          </cell>
        </row>
        <row r="224">
          <cell r="P224" t="str">
            <v>中桥长76.72m*宽29.5m+长32.8*宽24m</v>
          </cell>
        </row>
        <row r="224">
          <cell r="R224">
            <v>3050.44</v>
          </cell>
          <cell r="S224">
            <v>13.031</v>
          </cell>
          <cell r="T224">
            <v>2022</v>
          </cell>
          <cell r="U224">
            <v>2026</v>
          </cell>
          <cell r="V224">
            <v>28810</v>
          </cell>
          <cell r="W224">
            <v>21348</v>
          </cell>
          <cell r="X224">
            <v>25810</v>
          </cell>
          <cell r="Y224">
            <v>8436</v>
          </cell>
          <cell r="Z224">
            <v>0</v>
          </cell>
          <cell r="AA224">
            <v>0</v>
          </cell>
          <cell r="AB224">
            <v>1687.2</v>
          </cell>
          <cell r="AC224">
            <v>843.6</v>
          </cell>
        </row>
        <row r="225">
          <cell r="E225" t="str">
            <v>国道G236线紫金县城龙潭至升平段改建工程</v>
          </cell>
          <cell r="F225" t="str">
            <v>升级改造</v>
          </cell>
          <cell r="G225" t="str">
            <v>国道</v>
          </cell>
          <cell r="H225">
            <v>1193</v>
          </cell>
          <cell r="I225">
            <v>1199.33</v>
          </cell>
          <cell r="J225" t="str">
            <v>二级</v>
          </cell>
          <cell r="K225">
            <v>6.33</v>
          </cell>
          <cell r="L225">
            <v>6.33</v>
          </cell>
        </row>
        <row r="225">
          <cell r="P225">
            <v>89.44</v>
          </cell>
        </row>
        <row r="225">
          <cell r="R225">
            <v>788.62</v>
          </cell>
          <cell r="S225">
            <v>6.241</v>
          </cell>
          <cell r="T225">
            <v>2025</v>
          </cell>
          <cell r="U225">
            <v>2027</v>
          </cell>
          <cell r="V225">
            <v>19065</v>
          </cell>
        </row>
        <row r="225">
          <cell r="X225">
            <v>6000</v>
          </cell>
          <cell r="Y225">
            <v>6438.155</v>
          </cell>
          <cell r="Z225">
            <v>0</v>
          </cell>
          <cell r="AA225">
            <v>0</v>
          </cell>
          <cell r="AB225">
            <v>1287.631</v>
          </cell>
          <cell r="AC225">
            <v>643.8155</v>
          </cell>
        </row>
        <row r="226">
          <cell r="E226" t="str">
            <v>国道G206线平远县超竹至梅平径段改建工程</v>
          </cell>
          <cell r="F226" t="str">
            <v>升级改造</v>
          </cell>
          <cell r="G226" t="str">
            <v>国道</v>
          </cell>
          <cell r="H226">
            <v>2177.54</v>
          </cell>
          <cell r="I226">
            <v>2195.907</v>
          </cell>
          <cell r="J226" t="str">
            <v>一级（K2177+540-K2181+670）、二级（K2181+670-K2195+906.541）</v>
          </cell>
          <cell r="K226">
            <v>18.367</v>
          </cell>
          <cell r="L226">
            <v>18.367</v>
          </cell>
        </row>
        <row r="226">
          <cell r="P226" t="str">
            <v>大桥716.8米/25.5米，中桥267.7米/25.5米</v>
          </cell>
          <cell r="Q226">
            <v>18278.4</v>
          </cell>
          <cell r="R226">
            <v>6826.35</v>
          </cell>
          <cell r="S226">
            <v>17.386</v>
          </cell>
          <cell r="T226">
            <v>2025</v>
          </cell>
          <cell r="U226">
            <v>2028</v>
          </cell>
          <cell r="V226">
            <v>75108.58</v>
          </cell>
          <cell r="W226">
            <v>1800</v>
          </cell>
          <cell r="X226">
            <v>12000</v>
          </cell>
          <cell r="Y226">
            <v>24573</v>
          </cell>
          <cell r="Z226">
            <v>0</v>
          </cell>
          <cell r="AA226">
            <v>0</v>
          </cell>
          <cell r="AB226">
            <v>4914.6</v>
          </cell>
          <cell r="AC226">
            <v>2457.3</v>
          </cell>
        </row>
        <row r="227">
          <cell r="E227" t="str">
            <v>省道S333线梅江区龙坑加油站至客天下路口段改建工程</v>
          </cell>
          <cell r="F227" t="str">
            <v>升级改造</v>
          </cell>
          <cell r="G227" t="str">
            <v>省道</v>
          </cell>
          <cell r="H227">
            <v>122.666</v>
          </cell>
          <cell r="I227">
            <v>127.866</v>
          </cell>
          <cell r="J227" t="str">
            <v>二级</v>
          </cell>
          <cell r="K227">
            <v>5.2</v>
          </cell>
          <cell r="L227">
            <v>5.2</v>
          </cell>
        </row>
        <row r="227">
          <cell r="P227">
            <v>0</v>
          </cell>
          <cell r="Q227">
            <v>0</v>
          </cell>
          <cell r="R227">
            <v>0</v>
          </cell>
          <cell r="S227">
            <v>5.2</v>
          </cell>
          <cell r="T227">
            <v>2025</v>
          </cell>
          <cell r="U227">
            <v>2027</v>
          </cell>
          <cell r="V227">
            <v>5838.34</v>
          </cell>
          <cell r="W227">
            <v>0</v>
          </cell>
          <cell r="X227">
            <v>1000</v>
          </cell>
          <cell r="Y227">
            <v>3120</v>
          </cell>
          <cell r="Z227">
            <v>0</v>
          </cell>
          <cell r="AA227">
            <v>0</v>
          </cell>
          <cell r="AB227">
            <v>624</v>
          </cell>
          <cell r="AC227">
            <v>312</v>
          </cell>
        </row>
        <row r="228">
          <cell r="E228" t="str">
            <v>省道S239线兴宁市赤巷口至锦绣大桥段改建工程</v>
          </cell>
          <cell r="F228" t="str">
            <v>升级改造</v>
          </cell>
          <cell r="G228" t="str">
            <v>省道</v>
          </cell>
          <cell r="H228">
            <v>131.604</v>
          </cell>
          <cell r="I228">
            <v>137.079</v>
          </cell>
          <cell r="J228" t="str">
            <v>二级</v>
          </cell>
          <cell r="K228">
            <v>5.475</v>
          </cell>
          <cell r="L228">
            <v>5.475</v>
          </cell>
        </row>
        <row r="228">
          <cell r="P228" t="str">
            <v>中桥1座：长27米宽21.5米</v>
          </cell>
        </row>
        <row r="228">
          <cell r="R228">
            <v>580.5</v>
          </cell>
          <cell r="S228">
            <v>5.448</v>
          </cell>
          <cell r="T228">
            <v>2023</v>
          </cell>
          <cell r="U228">
            <v>2027</v>
          </cell>
          <cell r="V228">
            <v>20420.29</v>
          </cell>
          <cell r="W228">
            <v>16950</v>
          </cell>
          <cell r="X228">
            <v>16950</v>
          </cell>
          <cell r="Y228">
            <v>3384.9</v>
          </cell>
          <cell r="Z228">
            <v>0</v>
          </cell>
          <cell r="AA228">
            <v>0</v>
          </cell>
          <cell r="AB228">
            <v>676.98</v>
          </cell>
          <cell r="AC228">
            <v>338.49</v>
          </cell>
        </row>
        <row r="229">
          <cell r="E229" t="str">
            <v>省道S334线蕉岭县步上至蕉城段改建工程</v>
          </cell>
          <cell r="F229" t="str">
            <v>升级改造</v>
          </cell>
          <cell r="G229" t="str">
            <v>省道</v>
          </cell>
          <cell r="H229">
            <v>13.168</v>
          </cell>
          <cell r="I229">
            <v>37.977</v>
          </cell>
          <cell r="J229" t="str">
            <v>三级</v>
          </cell>
          <cell r="K229">
            <v>24.809</v>
          </cell>
        </row>
        <row r="229">
          <cell r="M229">
            <v>24.809</v>
          </cell>
        </row>
        <row r="229">
          <cell r="P229" t="str">
            <v>大桥1614.8米/8座/10米宽，中桥65.6/1座/10米宽</v>
          </cell>
          <cell r="Q229">
            <v>16148</v>
          </cell>
          <cell r="R229">
            <v>656</v>
          </cell>
          <cell r="S229">
            <v>23.195</v>
          </cell>
          <cell r="T229">
            <v>2025</v>
          </cell>
          <cell r="U229">
            <v>2028</v>
          </cell>
          <cell r="V229">
            <v>64002</v>
          </cell>
          <cell r="W229">
            <v>3660</v>
          </cell>
          <cell r="X229">
            <v>10000</v>
          </cell>
          <cell r="Y229">
            <v>16727</v>
          </cell>
          <cell r="Z229">
            <v>0</v>
          </cell>
          <cell r="AA229">
            <v>0</v>
          </cell>
          <cell r="AB229">
            <v>3345.4</v>
          </cell>
          <cell r="AC229">
            <v>1672.7</v>
          </cell>
        </row>
        <row r="230">
          <cell r="E230" t="str">
            <v>国道G205线梅县区太和亭至黄竹洋段改建工程</v>
          </cell>
          <cell r="F230" t="str">
            <v>升级改造</v>
          </cell>
          <cell r="G230" t="str">
            <v>国道</v>
          </cell>
          <cell r="H230">
            <v>2563.876</v>
          </cell>
          <cell r="I230">
            <v>2581</v>
          </cell>
          <cell r="J230" t="str">
            <v>二级</v>
          </cell>
          <cell r="K230">
            <v>17.12</v>
          </cell>
          <cell r="L230">
            <v>17.12</v>
          </cell>
        </row>
        <row r="230">
          <cell r="P230" t="str">
            <v>大桥：长409.6米；宽25.5米；中桥：长40米；宽25.5米</v>
          </cell>
          <cell r="Q230">
            <v>10444.8</v>
          </cell>
          <cell r="R230">
            <v>1020</v>
          </cell>
          <cell r="S230">
            <v>16.671</v>
          </cell>
          <cell r="T230">
            <v>2025</v>
          </cell>
          <cell r="U230">
            <v>2028</v>
          </cell>
          <cell r="V230">
            <v>62855</v>
          </cell>
          <cell r="W230">
            <v>0</v>
          </cell>
          <cell r="X230">
            <v>20000</v>
          </cell>
          <cell r="Y230">
            <v>19571</v>
          </cell>
          <cell r="Z230">
            <v>0</v>
          </cell>
          <cell r="AA230">
            <v>0</v>
          </cell>
          <cell r="AB230">
            <v>3914.2</v>
          </cell>
          <cell r="AC230">
            <v>1957.1</v>
          </cell>
        </row>
        <row r="231">
          <cell r="E231" t="str">
            <v>省道S225线兴宁市黄槐至叶塘段改建工程（黄槐段）</v>
          </cell>
          <cell r="F231" t="str">
            <v>升级改造</v>
          </cell>
          <cell r="G231" t="str">
            <v>省道</v>
          </cell>
          <cell r="H231">
            <v>82.383</v>
          </cell>
          <cell r="I231">
            <v>90.939</v>
          </cell>
          <cell r="J231" t="str">
            <v>三级</v>
          </cell>
          <cell r="K231">
            <v>8.556</v>
          </cell>
          <cell r="L231">
            <v>7.067</v>
          </cell>
          <cell r="M231">
            <v>1.489</v>
          </cell>
        </row>
        <row r="231">
          <cell r="P231" t="str">
            <v>大桥4座：长472米宽11.3米、长247米宽22.6米、长337米宽22.6米、长127米宽13.5米；中桥1座：长45米宽13.5米</v>
          </cell>
          <cell r="Q231">
            <v>25580.1</v>
          </cell>
          <cell r="R231">
            <v>607.5</v>
          </cell>
          <cell r="S231">
            <v>7.837</v>
          </cell>
          <cell r="T231">
            <v>2025</v>
          </cell>
          <cell r="U231">
            <v>2028</v>
          </cell>
          <cell r="V231">
            <v>47829.2</v>
          </cell>
          <cell r="W231">
            <v>0</v>
          </cell>
          <cell r="X231">
            <v>2000</v>
          </cell>
          <cell r="Y231">
            <v>10592</v>
          </cell>
          <cell r="Z231">
            <v>0</v>
          </cell>
          <cell r="AA231">
            <v>0</v>
          </cell>
          <cell r="AB231">
            <v>2118.4</v>
          </cell>
          <cell r="AC231">
            <v>1059.2</v>
          </cell>
        </row>
        <row r="232">
          <cell r="E232" t="str">
            <v>省道S226线兴宁东高速出口至S225线新圩段改建工程</v>
          </cell>
          <cell r="F232" t="str">
            <v>升级改造</v>
          </cell>
          <cell r="G232" t="str">
            <v>省道</v>
          </cell>
          <cell r="H232">
            <v>78.723</v>
          </cell>
          <cell r="I232">
            <v>92.741</v>
          </cell>
          <cell r="J232" t="str">
            <v>三级</v>
          </cell>
          <cell r="K232">
            <v>14.018</v>
          </cell>
        </row>
        <row r="232">
          <cell r="M232">
            <v>14.018</v>
          </cell>
        </row>
        <row r="232">
          <cell r="P232" t="str">
            <v>中桥2座：长30.6米宽10米、长30.6米宽10米</v>
          </cell>
          <cell r="Q232">
            <v>0</v>
          </cell>
          <cell r="R232">
            <v>612</v>
          </cell>
          <cell r="S232">
            <v>13.958</v>
          </cell>
          <cell r="T232">
            <v>2025</v>
          </cell>
          <cell r="U232">
            <v>2027</v>
          </cell>
          <cell r="V232">
            <v>20403.73</v>
          </cell>
          <cell r="W232">
            <v>0</v>
          </cell>
          <cell r="X232">
            <v>200</v>
          </cell>
          <cell r="Y232">
            <v>7799</v>
          </cell>
          <cell r="Z232">
            <v>0</v>
          </cell>
          <cell r="AA232">
            <v>0</v>
          </cell>
          <cell r="AB232">
            <v>1559.8</v>
          </cell>
          <cell r="AC232">
            <v>779.9</v>
          </cell>
        </row>
        <row r="233">
          <cell r="E233" t="str">
            <v>国道G355线龙门龙华至油田段改建工程</v>
          </cell>
          <cell r="F233" t="str">
            <v>升级改造</v>
          </cell>
          <cell r="G233" t="str">
            <v>国道</v>
          </cell>
          <cell r="H233">
            <v>937.569</v>
          </cell>
          <cell r="I233">
            <v>953.049</v>
          </cell>
          <cell r="J233" t="str">
            <v>二级</v>
          </cell>
          <cell r="K233">
            <v>15.48</v>
          </cell>
          <cell r="L233">
            <v>15.48</v>
          </cell>
        </row>
        <row r="233">
          <cell r="P233" t="str">
            <v>中小桥178.5m/5 座</v>
          </cell>
          <cell r="Q233">
            <v>0</v>
          </cell>
          <cell r="R233">
            <v>5891</v>
          </cell>
          <cell r="S233">
            <v>15.302</v>
          </cell>
          <cell r="T233">
            <v>2025</v>
          </cell>
          <cell r="U233">
            <v>2027</v>
          </cell>
          <cell r="V233">
            <v>51323</v>
          </cell>
          <cell r="W233" t="str">
            <v>/</v>
          </cell>
          <cell r="X233">
            <v>5000</v>
          </cell>
          <cell r="Y233">
            <v>14922.55</v>
          </cell>
          <cell r="Z233">
            <v>0</v>
          </cell>
          <cell r="AA233">
            <v>0</v>
          </cell>
          <cell r="AB233">
            <v>2984.51</v>
          </cell>
          <cell r="AC233">
            <v>1492.255</v>
          </cell>
        </row>
        <row r="234">
          <cell r="E234" t="str">
            <v>省道S259线博罗县石下山至桔子旱桥段升级改造工程</v>
          </cell>
          <cell r="F234" t="str">
            <v>升级改造</v>
          </cell>
          <cell r="G234" t="str">
            <v>省道</v>
          </cell>
          <cell r="H234">
            <v>108.411</v>
          </cell>
          <cell r="I234">
            <v>117.546</v>
          </cell>
          <cell r="J234" t="str">
            <v>三级</v>
          </cell>
          <cell r="K234">
            <v>8.841</v>
          </cell>
        </row>
        <row r="234">
          <cell r="N234">
            <v>8.841</v>
          </cell>
        </row>
        <row r="234">
          <cell r="S234">
            <v>8.841</v>
          </cell>
          <cell r="T234">
            <v>2023</v>
          </cell>
          <cell r="U234">
            <v>2024</v>
          </cell>
          <cell r="V234">
            <v>7175.7596</v>
          </cell>
          <cell r="W234">
            <v>7175.7596</v>
          </cell>
          <cell r="X234">
            <v>7175.7596</v>
          </cell>
          <cell r="Y234">
            <v>3978.45</v>
          </cell>
          <cell r="Z234">
            <v>0</v>
          </cell>
          <cell r="AA234">
            <v>0</v>
          </cell>
          <cell r="AB234">
            <v>795.69</v>
          </cell>
          <cell r="AC234">
            <v>397.845</v>
          </cell>
        </row>
        <row r="235">
          <cell r="E235" t="str">
            <v>国道G228线深汕合作区交界至亚婆段建设工程（环大亚湾新区能源科技产业片区基础设施）</v>
          </cell>
          <cell r="F235" t="str">
            <v>升级改造</v>
          </cell>
          <cell r="G235" t="str">
            <v>国道</v>
          </cell>
          <cell r="H235" t="str">
            <v>O.000</v>
          </cell>
          <cell r="I235">
            <v>83.48</v>
          </cell>
          <cell r="J235" t="str">
            <v>二级</v>
          </cell>
          <cell r="K235">
            <v>34.179</v>
          </cell>
          <cell r="L235">
            <v>23.544</v>
          </cell>
          <cell r="M235">
            <v>10.635</v>
          </cell>
          <cell r="N235">
            <v>0</v>
          </cell>
          <cell r="O235">
            <v>0</v>
          </cell>
          <cell r="P235">
            <v>1.857</v>
          </cell>
          <cell r="Q235">
            <v>43639.5</v>
          </cell>
          <cell r="R235">
            <v>0</v>
          </cell>
          <cell r="S235">
            <v>32.322</v>
          </cell>
          <cell r="T235">
            <v>2025</v>
          </cell>
          <cell r="U235">
            <v>2028</v>
          </cell>
          <cell r="V235">
            <v>0</v>
          </cell>
          <cell r="W235">
            <v>0</v>
          </cell>
          <cell r="X235">
            <v>0</v>
          </cell>
          <cell r="Y235">
            <v>34179</v>
          </cell>
          <cell r="Z235">
            <v>0</v>
          </cell>
          <cell r="AA235">
            <v>0</v>
          </cell>
          <cell r="AB235">
            <v>6835.8</v>
          </cell>
          <cell r="AC235">
            <v>3417.9</v>
          </cell>
        </row>
        <row r="236">
          <cell r="E236" t="str">
            <v>国道G235线陆河伯公岗至陆河教育园区段改建工程</v>
          </cell>
          <cell r="F236" t="str">
            <v>升级改造</v>
          </cell>
          <cell r="G236" t="str">
            <v>国道</v>
          </cell>
          <cell r="H236">
            <v>2141.898</v>
          </cell>
          <cell r="I236">
            <v>2157.338</v>
          </cell>
          <cell r="J236" t="str">
            <v>二级</v>
          </cell>
          <cell r="K236">
            <v>15.36</v>
          </cell>
          <cell r="L236">
            <v>15.36</v>
          </cell>
        </row>
        <row r="236">
          <cell r="P236" t="str">
            <v>顺安中桥长46米、宽21.5米</v>
          </cell>
        </row>
        <row r="236">
          <cell r="R236">
            <v>989</v>
          </cell>
          <cell r="S236">
            <v>15.314</v>
          </cell>
          <cell r="T236">
            <v>2026</v>
          </cell>
          <cell r="U236">
            <v>2028</v>
          </cell>
          <cell r="V236">
            <v>45248</v>
          </cell>
        </row>
        <row r="236">
          <cell r="Y236">
            <v>15561.25</v>
          </cell>
          <cell r="Z236">
            <v>0</v>
          </cell>
          <cell r="AA236">
            <v>0</v>
          </cell>
          <cell r="AB236">
            <v>3112.25</v>
          </cell>
          <cell r="AC236">
            <v>1556.125</v>
          </cell>
        </row>
        <row r="237">
          <cell r="E237" t="str">
            <v>国道G228线惠来靖海月山至石化大道段改建工程</v>
          </cell>
          <cell r="F237" t="str">
            <v>升级改造</v>
          </cell>
          <cell r="G237" t="str">
            <v>国道</v>
          </cell>
          <cell r="H237">
            <v>5516.7</v>
          </cell>
          <cell r="I237">
            <v>5557.937</v>
          </cell>
          <cell r="J237" t="str">
            <v>一、二级</v>
          </cell>
          <cell r="K237">
            <v>39.295</v>
          </cell>
          <cell r="L237">
            <v>39.295</v>
          </cell>
        </row>
        <row r="237">
          <cell r="P237" t="str">
            <v>大桥6645、宽度32；中桥133、宽度32。</v>
          </cell>
          <cell r="Q237">
            <v>1187599.2</v>
          </cell>
          <cell r="R237">
            <v>4070.4</v>
          </cell>
          <cell r="S237">
            <v>32.517</v>
          </cell>
          <cell r="T237">
            <v>2025</v>
          </cell>
          <cell r="U237">
            <v>2028</v>
          </cell>
          <cell r="V237">
            <v>340600</v>
          </cell>
          <cell r="W237">
            <v>37000</v>
          </cell>
          <cell r="X237">
            <v>70000</v>
          </cell>
          <cell r="Y237">
            <v>95448</v>
          </cell>
          <cell r="Z237">
            <v>0</v>
          </cell>
          <cell r="AA237">
            <v>0</v>
          </cell>
          <cell r="AB237">
            <v>19089.6</v>
          </cell>
          <cell r="AC237">
            <v>9544.8</v>
          </cell>
        </row>
        <row r="238">
          <cell r="E238" t="str">
            <v>省道S337线惠来溪西至葵潭段改建工程</v>
          </cell>
          <cell r="F238" t="str">
            <v>升级改造</v>
          </cell>
          <cell r="G238" t="str">
            <v>省道</v>
          </cell>
          <cell r="H238">
            <v>0</v>
          </cell>
          <cell r="I238">
            <v>21.84</v>
          </cell>
          <cell r="J238" t="str">
            <v>二级</v>
          </cell>
          <cell r="K238">
            <v>23.86</v>
          </cell>
          <cell r="L238">
            <v>23.86</v>
          </cell>
        </row>
        <row r="238">
          <cell r="P238" t="str">
            <v>中桥251.38、宽度25.5</v>
          </cell>
        </row>
        <row r="238">
          <cell r="R238">
            <v>5947</v>
          </cell>
          <cell r="S238">
            <v>23.8348</v>
          </cell>
          <cell r="T238">
            <v>2025</v>
          </cell>
          <cell r="U238">
            <v>2027</v>
          </cell>
          <cell r="V238">
            <v>81265</v>
          </cell>
          <cell r="W238">
            <v>5000</v>
          </cell>
          <cell r="X238">
            <v>10000</v>
          </cell>
          <cell r="Y238">
            <v>15490.28</v>
          </cell>
          <cell r="Z238">
            <v>0</v>
          </cell>
          <cell r="AA238">
            <v>0</v>
          </cell>
          <cell r="AB238">
            <v>3098.056</v>
          </cell>
          <cell r="AC238">
            <v>1549.028</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1"/>
  <sheetViews>
    <sheetView showZeros="0" tabSelected="1" view="pageBreakPreview" zoomScale="55" zoomScaleNormal="70" workbookViewId="0">
      <pane xSplit="5" ySplit="6" topLeftCell="F7" activePane="bottomRight" state="frozen"/>
      <selection/>
      <selection pane="topRight"/>
      <selection pane="bottomLeft"/>
      <selection pane="bottomRight" activeCell="M19" sqref="M19"/>
    </sheetView>
  </sheetViews>
  <sheetFormatPr defaultColWidth="9" defaultRowHeight="15.6"/>
  <cols>
    <col min="1" max="1" width="10" style="195" customWidth="1"/>
    <col min="2" max="2" width="13.3916666666667" style="195" customWidth="1"/>
    <col min="3" max="3" width="13.3916666666667" style="196" customWidth="1"/>
    <col min="4" max="4" width="17.625" style="196" customWidth="1"/>
    <col min="5" max="5" width="46.075" style="274" customWidth="1"/>
    <col min="6" max="6" width="15.8916666666667" style="196" customWidth="1"/>
    <col min="7" max="11" width="10" style="275" customWidth="1"/>
    <col min="12" max="12" width="15.9083333333333" style="276" customWidth="1"/>
    <col min="13" max="13" width="16.425" style="276" customWidth="1"/>
    <col min="14" max="14" width="12.4916666666667" style="277" customWidth="1"/>
    <col min="15" max="15" width="18.2166666666667" style="278" customWidth="1"/>
    <col min="16" max="16" width="20.225" style="278" customWidth="1"/>
    <col min="17" max="17" width="14.175" style="201" customWidth="1"/>
    <col min="18" max="16384" width="9" style="195"/>
  </cols>
  <sheetData>
    <row r="1" s="192" customFormat="1" ht="17.4" spans="1:17">
      <c r="A1" s="279" t="s">
        <v>0</v>
      </c>
      <c r="B1" s="280"/>
      <c r="C1" s="281"/>
      <c r="D1" s="281"/>
      <c r="E1" s="282"/>
      <c r="F1" s="281"/>
      <c r="G1" s="283"/>
      <c r="H1" s="283"/>
      <c r="I1" s="283"/>
      <c r="J1" s="283"/>
      <c r="K1" s="283"/>
      <c r="L1" s="298"/>
      <c r="M1" s="298"/>
      <c r="N1" s="299"/>
      <c r="O1" s="299"/>
      <c r="P1" s="299"/>
      <c r="Q1" s="310"/>
    </row>
    <row r="2" s="192" customFormat="1" ht="28.8" spans="1:17">
      <c r="A2" s="284" t="s">
        <v>1</v>
      </c>
      <c r="B2" s="284"/>
      <c r="C2" s="284"/>
      <c r="D2" s="284"/>
      <c r="E2" s="285"/>
      <c r="F2" s="284"/>
      <c r="G2" s="286"/>
      <c r="H2" s="286"/>
      <c r="I2" s="286"/>
      <c r="J2" s="286"/>
      <c r="K2" s="286"/>
      <c r="L2" s="300"/>
      <c r="M2" s="300"/>
      <c r="N2" s="301"/>
      <c r="O2" s="301"/>
      <c r="P2" s="301"/>
      <c r="Q2" s="284"/>
    </row>
    <row r="3" s="192" customFormat="1" spans="1:17">
      <c r="A3" s="20"/>
      <c r="B3" s="287"/>
      <c r="C3" s="287"/>
      <c r="D3" s="287"/>
      <c r="E3" s="288"/>
      <c r="F3" s="287"/>
      <c r="G3" s="289"/>
      <c r="H3" s="289"/>
      <c r="I3" s="289"/>
      <c r="J3" s="289"/>
      <c r="K3" s="289"/>
      <c r="L3" s="302"/>
      <c r="M3" s="302"/>
      <c r="N3" s="303"/>
      <c r="O3" s="303"/>
      <c r="P3" s="303"/>
      <c r="Q3" s="311" t="s">
        <v>2</v>
      </c>
    </row>
    <row r="4" s="193" customFormat="1" ht="37" customHeight="1" spans="1:17">
      <c r="A4" s="290" t="s">
        <v>3</v>
      </c>
      <c r="B4" s="290" t="s">
        <v>4</v>
      </c>
      <c r="C4" s="290" t="s">
        <v>5</v>
      </c>
      <c r="D4" s="290" t="s">
        <v>6</v>
      </c>
      <c r="E4" s="290" t="s">
        <v>7</v>
      </c>
      <c r="F4" s="290" t="s">
        <v>8</v>
      </c>
      <c r="G4" s="291" t="s">
        <v>9</v>
      </c>
      <c r="H4" s="291"/>
      <c r="I4" s="291"/>
      <c r="J4" s="291"/>
      <c r="K4" s="291"/>
      <c r="L4" s="304" t="s">
        <v>10</v>
      </c>
      <c r="M4" s="304" t="s">
        <v>11</v>
      </c>
      <c r="N4" s="305" t="s">
        <v>12</v>
      </c>
      <c r="O4" s="306" t="s">
        <v>13</v>
      </c>
      <c r="P4" s="306" t="s">
        <v>14</v>
      </c>
      <c r="Q4" s="312" t="s">
        <v>15</v>
      </c>
    </row>
    <row r="5" s="193" customFormat="1" ht="80" customHeight="1" spans="1:17">
      <c r="A5" s="290"/>
      <c r="B5" s="290"/>
      <c r="C5" s="290"/>
      <c r="D5" s="290"/>
      <c r="E5" s="290"/>
      <c r="F5" s="290"/>
      <c r="G5" s="291" t="s">
        <v>16</v>
      </c>
      <c r="H5" s="291" t="s">
        <v>17</v>
      </c>
      <c r="I5" s="291" t="s">
        <v>18</v>
      </c>
      <c r="J5" s="291" t="s">
        <v>19</v>
      </c>
      <c r="K5" s="291" t="s">
        <v>20</v>
      </c>
      <c r="L5" s="304"/>
      <c r="M5" s="304" t="s">
        <v>21</v>
      </c>
      <c r="N5" s="305" t="s">
        <v>22</v>
      </c>
      <c r="O5" s="307"/>
      <c r="P5" s="307"/>
      <c r="Q5" s="312"/>
    </row>
    <row r="6" s="193" customFormat="1" ht="38" customHeight="1" spans="1:17">
      <c r="A6" s="290" t="s">
        <v>23</v>
      </c>
      <c r="B6" s="290"/>
      <c r="C6" s="290"/>
      <c r="D6" s="290"/>
      <c r="E6" s="290"/>
      <c r="F6" s="290"/>
      <c r="G6" s="291">
        <f t="shared" ref="G6:O6" si="0">SUM(G7:G21)</f>
        <v>157.79</v>
      </c>
      <c r="H6" s="291">
        <f t="shared" si="0"/>
        <v>50.272</v>
      </c>
      <c r="I6" s="291">
        <f t="shared" si="0"/>
        <v>14.496</v>
      </c>
      <c r="J6" s="291">
        <f t="shared" si="0"/>
        <v>40.193</v>
      </c>
      <c r="K6" s="291">
        <f t="shared" si="0"/>
        <v>52.829</v>
      </c>
      <c r="L6" s="304">
        <f t="shared" si="0"/>
        <v>62595.8421</v>
      </c>
      <c r="M6" s="304">
        <f t="shared" si="0"/>
        <v>45838.8</v>
      </c>
      <c r="N6" s="304">
        <f t="shared" si="0"/>
        <v>0</v>
      </c>
      <c r="O6" s="305">
        <f t="shared" si="0"/>
        <v>29795</v>
      </c>
      <c r="P6" s="305"/>
      <c r="Q6" s="312"/>
    </row>
    <row r="7" s="8" customFormat="1" ht="66" customHeight="1" spans="1:17">
      <c r="A7" s="292">
        <v>1</v>
      </c>
      <c r="B7" s="292" t="s">
        <v>24</v>
      </c>
      <c r="C7" s="292" t="s">
        <v>25</v>
      </c>
      <c r="D7" s="292" t="s">
        <v>26</v>
      </c>
      <c r="E7" s="293" t="s">
        <v>27</v>
      </c>
      <c r="F7" s="294" t="s">
        <v>28</v>
      </c>
      <c r="G7" s="295">
        <v>14.47</v>
      </c>
      <c r="H7" s="295"/>
      <c r="I7" s="295"/>
      <c r="J7" s="295"/>
      <c r="K7" s="295">
        <v>14.47</v>
      </c>
      <c r="L7" s="308">
        <v>4108.76</v>
      </c>
      <c r="M7" s="308">
        <v>2604.6</v>
      </c>
      <c r="N7" s="309" t="s">
        <v>29</v>
      </c>
      <c r="O7" s="309">
        <v>1500</v>
      </c>
      <c r="P7" s="309" t="s">
        <v>30</v>
      </c>
      <c r="Q7" s="313"/>
    </row>
    <row r="8" s="8" customFormat="1" ht="88" customHeight="1" spans="1:17">
      <c r="A8" s="292">
        <v>2</v>
      </c>
      <c r="B8" s="294" t="s">
        <v>24</v>
      </c>
      <c r="C8" s="294" t="s">
        <v>31</v>
      </c>
      <c r="D8" s="294" t="s">
        <v>32</v>
      </c>
      <c r="E8" s="293" t="s">
        <v>33</v>
      </c>
      <c r="F8" s="294" t="s">
        <v>28</v>
      </c>
      <c r="G8" s="295">
        <v>14.188</v>
      </c>
      <c r="H8" s="295">
        <v>0.179</v>
      </c>
      <c r="I8" s="295">
        <v>14.009</v>
      </c>
      <c r="J8" s="295">
        <v>0</v>
      </c>
      <c r="K8" s="295">
        <v>0</v>
      </c>
      <c r="L8" s="308">
        <v>6753</v>
      </c>
      <c r="M8" s="308">
        <v>5958.96</v>
      </c>
      <c r="N8" s="309" t="s">
        <v>29</v>
      </c>
      <c r="O8" s="309">
        <v>3500</v>
      </c>
      <c r="P8" s="309" t="s">
        <v>34</v>
      </c>
      <c r="Q8" s="313"/>
    </row>
    <row r="9" s="8" customFormat="1" ht="66" customHeight="1" spans="1:17">
      <c r="A9" s="292">
        <v>3</v>
      </c>
      <c r="B9" s="292" t="s">
        <v>24</v>
      </c>
      <c r="C9" s="294" t="s">
        <v>35</v>
      </c>
      <c r="D9" s="294" t="s">
        <v>36</v>
      </c>
      <c r="E9" s="293" t="s">
        <v>37</v>
      </c>
      <c r="F9" s="294" t="s">
        <v>28</v>
      </c>
      <c r="G9" s="295">
        <v>17</v>
      </c>
      <c r="H9" s="295"/>
      <c r="I9" s="295"/>
      <c r="J9" s="295">
        <v>17</v>
      </c>
      <c r="K9" s="295"/>
      <c r="L9" s="308">
        <v>4060.58</v>
      </c>
      <c r="M9" s="308">
        <v>3655</v>
      </c>
      <c r="N9" s="309" t="s">
        <v>29</v>
      </c>
      <c r="O9" s="309">
        <v>2000</v>
      </c>
      <c r="P9" s="309" t="s">
        <v>38</v>
      </c>
      <c r="Q9" s="313"/>
    </row>
    <row r="10" s="8" customFormat="1" ht="66" customHeight="1" spans="1:17">
      <c r="A10" s="292">
        <v>4</v>
      </c>
      <c r="B10" s="294" t="s">
        <v>39</v>
      </c>
      <c r="C10" s="294" t="s">
        <v>40</v>
      </c>
      <c r="D10" s="294" t="s">
        <v>41</v>
      </c>
      <c r="E10" s="293" t="s">
        <v>42</v>
      </c>
      <c r="F10" s="294" t="s">
        <v>28</v>
      </c>
      <c r="G10" s="295">
        <v>5.736</v>
      </c>
      <c r="H10" s="296">
        <v>5.736</v>
      </c>
      <c r="I10" s="295"/>
      <c r="J10" s="295"/>
      <c r="K10" s="295"/>
      <c r="L10" s="308">
        <v>4529.73</v>
      </c>
      <c r="M10" s="308">
        <v>2409</v>
      </c>
      <c r="N10" s="309" t="s">
        <v>29</v>
      </c>
      <c r="O10" s="309">
        <v>2409</v>
      </c>
      <c r="P10" s="309" t="s">
        <v>43</v>
      </c>
      <c r="Q10" s="313"/>
    </row>
    <row r="11" s="8" customFormat="1" ht="70" customHeight="1" spans="1:17">
      <c r="A11" s="292">
        <v>5</v>
      </c>
      <c r="B11" s="292" t="s">
        <v>44</v>
      </c>
      <c r="C11" s="294" t="s">
        <v>45</v>
      </c>
      <c r="D11" s="294" t="s">
        <v>46</v>
      </c>
      <c r="E11" s="293" t="s">
        <v>47</v>
      </c>
      <c r="F11" s="294" t="s">
        <v>28</v>
      </c>
      <c r="G11" s="295">
        <v>11.805</v>
      </c>
      <c r="H11" s="295">
        <v>3.236</v>
      </c>
      <c r="I11" s="295">
        <v>0.487</v>
      </c>
      <c r="J11" s="295">
        <v>8.082</v>
      </c>
      <c r="K11" s="295"/>
      <c r="L11" s="308">
        <v>6064</v>
      </c>
      <c r="M11" s="308">
        <v>3121.62</v>
      </c>
      <c r="N11" s="309" t="s">
        <v>29</v>
      </c>
      <c r="O11" s="309">
        <v>3122</v>
      </c>
      <c r="P11" s="309" t="s">
        <v>48</v>
      </c>
      <c r="Q11" s="313"/>
    </row>
    <row r="12" s="194" customFormat="1" ht="66" customHeight="1" spans="1:17">
      <c r="A12" s="292">
        <v>6</v>
      </c>
      <c r="B12" s="292" t="s">
        <v>49</v>
      </c>
      <c r="C12" s="294" t="s">
        <v>50</v>
      </c>
      <c r="D12" s="294" t="s">
        <v>51</v>
      </c>
      <c r="E12" s="293" t="s">
        <v>52</v>
      </c>
      <c r="F12" s="294" t="s">
        <v>28</v>
      </c>
      <c r="G12" s="295">
        <v>3.035</v>
      </c>
      <c r="H12" s="295"/>
      <c r="I12" s="295"/>
      <c r="J12" s="295"/>
      <c r="K12" s="295">
        <v>3.035</v>
      </c>
      <c r="L12" s="308">
        <v>752.31</v>
      </c>
      <c r="M12" s="308">
        <v>546.3</v>
      </c>
      <c r="N12" s="309" t="s">
        <v>29</v>
      </c>
      <c r="O12" s="309">
        <v>546</v>
      </c>
      <c r="P12" s="309" t="s">
        <v>53</v>
      </c>
      <c r="Q12" s="313"/>
    </row>
    <row r="13" s="194" customFormat="1" ht="66" customHeight="1" spans="1:17">
      <c r="A13" s="292">
        <v>7</v>
      </c>
      <c r="B13" s="292" t="s">
        <v>49</v>
      </c>
      <c r="C13" s="294" t="s">
        <v>50</v>
      </c>
      <c r="D13" s="294" t="s">
        <v>51</v>
      </c>
      <c r="E13" s="293" t="s">
        <v>54</v>
      </c>
      <c r="F13" s="294" t="s">
        <v>28</v>
      </c>
      <c r="G13" s="297">
        <v>1.154</v>
      </c>
      <c r="H13" s="295"/>
      <c r="I13" s="295"/>
      <c r="J13" s="295"/>
      <c r="K13" s="297">
        <v>1.154</v>
      </c>
      <c r="L13" s="308">
        <v>350.31</v>
      </c>
      <c r="M13" s="308">
        <v>207.72</v>
      </c>
      <c r="N13" s="309" t="s">
        <v>29</v>
      </c>
      <c r="O13" s="309">
        <v>208</v>
      </c>
      <c r="P13" s="309" t="s">
        <v>55</v>
      </c>
      <c r="Q13" s="313"/>
    </row>
    <row r="14" s="8" customFormat="1" ht="66" customHeight="1" spans="1:17">
      <c r="A14" s="292">
        <v>8</v>
      </c>
      <c r="B14" s="294" t="s">
        <v>56</v>
      </c>
      <c r="C14" s="294" t="s">
        <v>57</v>
      </c>
      <c r="D14" s="294" t="s">
        <v>58</v>
      </c>
      <c r="E14" s="293" t="s">
        <v>59</v>
      </c>
      <c r="F14" s="294" t="s">
        <v>28</v>
      </c>
      <c r="G14" s="295">
        <v>7.48</v>
      </c>
      <c r="H14" s="295">
        <v>0</v>
      </c>
      <c r="I14" s="295">
        <v>0</v>
      </c>
      <c r="J14" s="295">
        <v>0</v>
      </c>
      <c r="K14" s="295">
        <v>7.48</v>
      </c>
      <c r="L14" s="308">
        <v>1901.2044</v>
      </c>
      <c r="M14" s="308">
        <v>1346.4</v>
      </c>
      <c r="N14" s="309" t="s">
        <v>29</v>
      </c>
      <c r="O14" s="309">
        <v>1346</v>
      </c>
      <c r="P14" s="309" t="s">
        <v>60</v>
      </c>
      <c r="Q14" s="313"/>
    </row>
    <row r="15" s="8" customFormat="1" ht="66" customHeight="1" spans="1:17">
      <c r="A15" s="292">
        <v>9</v>
      </c>
      <c r="B15" s="292" t="s">
        <v>56</v>
      </c>
      <c r="C15" s="294" t="s">
        <v>61</v>
      </c>
      <c r="D15" s="294" t="s">
        <v>62</v>
      </c>
      <c r="E15" s="293" t="s">
        <v>63</v>
      </c>
      <c r="F15" s="294" t="s">
        <v>28</v>
      </c>
      <c r="G15" s="295">
        <v>13.5</v>
      </c>
      <c r="H15" s="295"/>
      <c r="I15" s="297"/>
      <c r="J15" s="296">
        <v>13.5</v>
      </c>
      <c r="K15" s="295"/>
      <c r="L15" s="308">
        <v>4450.3434</v>
      </c>
      <c r="M15" s="308">
        <v>2970</v>
      </c>
      <c r="N15" s="309" t="s">
        <v>29</v>
      </c>
      <c r="O15" s="309">
        <v>2970</v>
      </c>
      <c r="P15" s="309" t="s">
        <v>64</v>
      </c>
      <c r="Q15" s="313"/>
    </row>
    <row r="16" s="8" customFormat="1" ht="66" customHeight="1" spans="1:17">
      <c r="A16" s="292">
        <v>10</v>
      </c>
      <c r="B16" s="292" t="s">
        <v>56</v>
      </c>
      <c r="C16" s="294" t="s">
        <v>61</v>
      </c>
      <c r="D16" s="294" t="s">
        <v>62</v>
      </c>
      <c r="E16" s="293" t="s">
        <v>65</v>
      </c>
      <c r="F16" s="294" t="s">
        <v>28</v>
      </c>
      <c r="G16" s="295">
        <v>5.5</v>
      </c>
      <c r="H16" s="295"/>
      <c r="I16" s="297"/>
      <c r="J16" s="297"/>
      <c r="K16" s="295">
        <v>5.5</v>
      </c>
      <c r="L16" s="308">
        <v>1521.1121</v>
      </c>
      <c r="M16" s="308">
        <v>990</v>
      </c>
      <c r="N16" s="309" t="s">
        <v>29</v>
      </c>
      <c r="O16" s="309">
        <v>990</v>
      </c>
      <c r="P16" s="309" t="s">
        <v>66</v>
      </c>
      <c r="Q16" s="313"/>
    </row>
    <row r="17" s="8" customFormat="1" ht="66" customHeight="1" spans="1:17">
      <c r="A17" s="292">
        <v>11</v>
      </c>
      <c r="B17" s="292" t="s">
        <v>67</v>
      </c>
      <c r="C17" s="294" t="s">
        <v>68</v>
      </c>
      <c r="D17" s="294" t="s">
        <v>69</v>
      </c>
      <c r="E17" s="293" t="s">
        <v>70</v>
      </c>
      <c r="F17" s="294" t="s">
        <v>28</v>
      </c>
      <c r="G17" s="295">
        <v>25.166</v>
      </c>
      <c r="H17" s="295">
        <v>25.166</v>
      </c>
      <c r="I17" s="295"/>
      <c r="J17" s="295"/>
      <c r="K17" s="295"/>
      <c r="L17" s="308">
        <v>11869.39</v>
      </c>
      <c r="M17" s="308">
        <v>10569.72</v>
      </c>
      <c r="N17" s="309" t="s">
        <v>29</v>
      </c>
      <c r="O17" s="309">
        <v>3424</v>
      </c>
      <c r="P17" s="309" t="s">
        <v>71</v>
      </c>
      <c r="Q17" s="313"/>
    </row>
    <row r="18" s="194" customFormat="1" ht="66" customHeight="1" spans="1:17">
      <c r="A18" s="292">
        <v>12</v>
      </c>
      <c r="B18" s="292" t="s">
        <v>72</v>
      </c>
      <c r="C18" s="294" t="s">
        <v>73</v>
      </c>
      <c r="D18" s="294" t="s">
        <v>74</v>
      </c>
      <c r="E18" s="293" t="s">
        <v>75</v>
      </c>
      <c r="F18" s="294" t="s">
        <v>28</v>
      </c>
      <c r="G18" s="297">
        <v>15.659</v>
      </c>
      <c r="H18" s="297"/>
      <c r="I18" s="297"/>
      <c r="J18" s="297"/>
      <c r="K18" s="297">
        <v>15.659</v>
      </c>
      <c r="L18" s="308">
        <v>3114.2922</v>
      </c>
      <c r="M18" s="308">
        <v>2803</v>
      </c>
      <c r="N18" s="309" t="s">
        <v>29</v>
      </c>
      <c r="O18" s="309">
        <v>2803</v>
      </c>
      <c r="P18" s="309" t="s">
        <v>76</v>
      </c>
      <c r="Q18" s="313"/>
    </row>
    <row r="19" s="194" customFormat="1" ht="66" customHeight="1" spans="1:17">
      <c r="A19" s="292">
        <v>13</v>
      </c>
      <c r="B19" s="292" t="s">
        <v>77</v>
      </c>
      <c r="C19" s="294" t="s">
        <v>78</v>
      </c>
      <c r="D19" s="294" t="s">
        <v>79</v>
      </c>
      <c r="E19" s="293" t="s">
        <v>80</v>
      </c>
      <c r="F19" s="294" t="s">
        <v>28</v>
      </c>
      <c r="G19" s="297">
        <v>7.142</v>
      </c>
      <c r="H19" s="295"/>
      <c r="I19" s="295"/>
      <c r="J19" s="297">
        <v>1.611</v>
      </c>
      <c r="K19" s="297">
        <v>5.531</v>
      </c>
      <c r="L19" s="308">
        <v>2148.81</v>
      </c>
      <c r="M19" s="308">
        <v>1476.73</v>
      </c>
      <c r="N19" s="309" t="s">
        <v>29</v>
      </c>
      <c r="O19" s="309">
        <v>1477</v>
      </c>
      <c r="P19" s="309" t="s">
        <v>81</v>
      </c>
      <c r="Q19" s="313"/>
    </row>
    <row r="20" s="8" customFormat="1" ht="66" customHeight="1" spans="1:17">
      <c r="A20" s="292">
        <v>14</v>
      </c>
      <c r="B20" s="292" t="s">
        <v>77</v>
      </c>
      <c r="C20" s="294" t="s">
        <v>78</v>
      </c>
      <c r="D20" s="294" t="s">
        <v>79</v>
      </c>
      <c r="E20" s="293" t="s">
        <v>82</v>
      </c>
      <c r="F20" s="294" t="s">
        <v>28</v>
      </c>
      <c r="G20" s="295">
        <v>8.823</v>
      </c>
      <c r="H20" s="295">
        <v>8.823</v>
      </c>
      <c r="I20" s="295"/>
      <c r="J20" s="295"/>
      <c r="K20" s="295"/>
      <c r="L20" s="308">
        <v>5827</v>
      </c>
      <c r="M20" s="308">
        <v>3970.35</v>
      </c>
      <c r="N20" s="309" t="s">
        <v>29</v>
      </c>
      <c r="O20" s="309">
        <v>2000</v>
      </c>
      <c r="P20" s="309" t="s">
        <v>83</v>
      </c>
      <c r="Q20" s="313"/>
    </row>
    <row r="21" s="8" customFormat="1" ht="66" customHeight="1" spans="1:17">
      <c r="A21" s="292">
        <v>15</v>
      </c>
      <c r="B21" s="292" t="s">
        <v>77</v>
      </c>
      <c r="C21" s="294" t="s">
        <v>78</v>
      </c>
      <c r="D21" s="294" t="s">
        <v>79</v>
      </c>
      <c r="E21" s="293" t="s">
        <v>84</v>
      </c>
      <c r="F21" s="294" t="s">
        <v>28</v>
      </c>
      <c r="G21" s="295">
        <v>7.132</v>
      </c>
      <c r="H21" s="295">
        <v>7.132</v>
      </c>
      <c r="I21" s="295"/>
      <c r="J21" s="295"/>
      <c r="K21" s="295"/>
      <c r="L21" s="308">
        <v>5145</v>
      </c>
      <c r="M21" s="308">
        <v>3209.4</v>
      </c>
      <c r="N21" s="309" t="s">
        <v>29</v>
      </c>
      <c r="O21" s="309">
        <v>1500</v>
      </c>
      <c r="P21" s="309" t="s">
        <v>85</v>
      </c>
      <c r="Q21" s="313"/>
    </row>
  </sheetData>
  <autoFilter ref="A5:Q21">
    <extLst/>
  </autoFilter>
  <mergeCells count="15">
    <mergeCell ref="A2:Q2"/>
    <mergeCell ref="G4:K4"/>
    <mergeCell ref="A6:F6"/>
    <mergeCell ref="A4:A5"/>
    <mergeCell ref="B4:B5"/>
    <mergeCell ref="C4:C5"/>
    <mergeCell ref="D4:D5"/>
    <mergeCell ref="E4:E5"/>
    <mergeCell ref="F4:F5"/>
    <mergeCell ref="L4:L5"/>
    <mergeCell ref="M4:M5"/>
    <mergeCell ref="N4:N5"/>
    <mergeCell ref="O4:O5"/>
    <mergeCell ref="P4:P5"/>
    <mergeCell ref="Q4:Q5"/>
  </mergeCells>
  <printOptions horizontalCentered="1"/>
  <pageMargins left="0.472222222222222" right="0.432638888888889" top="1" bottom="1" header="0.5" footer="0.5"/>
  <pageSetup paperSize="8" scale="60" orientation="landscape" horizontalDpi="600"/>
  <headerFooter>
    <oddFooter>&amp;C&amp;"+"第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2"/>
  <sheetViews>
    <sheetView zoomScale="60" zoomScaleNormal="60" workbookViewId="0">
      <pane xSplit="5" ySplit="7" topLeftCell="F8" activePane="bottomRight" state="frozen"/>
      <selection/>
      <selection pane="topRight"/>
      <selection pane="bottomLeft"/>
      <selection pane="bottomRight" activeCell="G17" sqref="G17"/>
    </sheetView>
  </sheetViews>
  <sheetFormatPr defaultColWidth="9" defaultRowHeight="15.6"/>
  <cols>
    <col min="1" max="2" width="9" style="195"/>
    <col min="3" max="3" width="9" style="196"/>
    <col min="4" max="4" width="15.7333333333333" style="196" customWidth="1"/>
    <col min="5" max="5" width="26.3083333333333" style="197" customWidth="1"/>
    <col min="6" max="14" width="9" style="195" customWidth="1"/>
    <col min="15" max="15" width="14.2833333333333" style="195" customWidth="1"/>
    <col min="16" max="17" width="12.125" style="195" customWidth="1"/>
    <col min="18" max="18" width="13.925" style="195" customWidth="1"/>
    <col min="19" max="19" width="12.625" style="195"/>
    <col min="20" max="20" width="12.625" style="195" hidden="1" customWidth="1"/>
    <col min="21" max="21" width="15" style="198" customWidth="1"/>
    <col min="22" max="22" width="16.4666666666667" style="199" customWidth="1"/>
    <col min="23" max="23" width="18.925" style="200" customWidth="1"/>
    <col min="24" max="24" width="20.7333333333333" style="201" customWidth="1"/>
    <col min="25" max="25" width="65.5333333333333" style="201" customWidth="1"/>
    <col min="26" max="26" width="15.5333333333333" style="195" customWidth="1"/>
    <col min="27" max="16384" width="9" style="195"/>
  </cols>
  <sheetData>
    <row r="1" s="192" customFormat="1" spans="1:25">
      <c r="A1" s="202" t="s">
        <v>86</v>
      </c>
      <c r="B1" s="202"/>
      <c r="C1" s="14"/>
      <c r="D1" s="14"/>
      <c r="E1" s="203"/>
      <c r="F1" s="14"/>
      <c r="G1" s="14"/>
      <c r="H1" s="14"/>
      <c r="I1" s="14"/>
      <c r="J1" s="14"/>
      <c r="K1" s="14"/>
      <c r="L1" s="14"/>
      <c r="M1" s="14"/>
      <c r="N1" s="219"/>
      <c r="O1" s="14"/>
      <c r="P1" s="14"/>
      <c r="Q1" s="231"/>
      <c r="R1" s="14"/>
      <c r="S1" s="14"/>
      <c r="T1" s="14"/>
      <c r="U1" s="232"/>
      <c r="V1" s="233"/>
      <c r="W1" s="234"/>
      <c r="X1" s="235"/>
      <c r="Y1" s="269"/>
    </row>
    <row r="2" s="192" customFormat="1" ht="21" spans="1:25">
      <c r="A2" s="204" t="s">
        <v>87</v>
      </c>
      <c r="B2" s="204"/>
      <c r="C2" s="204"/>
      <c r="D2" s="204"/>
      <c r="E2" s="205"/>
      <c r="F2" s="204"/>
      <c r="G2" s="204"/>
      <c r="H2" s="204"/>
      <c r="I2" s="204"/>
      <c r="J2" s="204"/>
      <c r="K2" s="204"/>
      <c r="L2" s="204"/>
      <c r="M2" s="204"/>
      <c r="N2" s="204"/>
      <c r="O2" s="204"/>
      <c r="P2" s="204"/>
      <c r="Q2" s="204"/>
      <c r="R2" s="204"/>
      <c r="S2" s="204"/>
      <c r="T2" s="204"/>
      <c r="U2" s="236"/>
      <c r="V2" s="237"/>
      <c r="W2" s="238"/>
      <c r="X2" s="238"/>
      <c r="Y2" s="238"/>
    </row>
    <row r="3" s="192" customFormat="1" spans="1:25">
      <c r="A3" s="20"/>
      <c r="B3" s="123"/>
      <c r="C3" s="123"/>
      <c r="D3" s="123"/>
      <c r="E3" s="206"/>
      <c r="F3" s="123"/>
      <c r="G3" s="123"/>
      <c r="H3" s="123"/>
      <c r="I3" s="123"/>
      <c r="J3" s="123"/>
      <c r="K3" s="123"/>
      <c r="L3" s="123"/>
      <c r="M3" s="123"/>
      <c r="N3" s="220"/>
      <c r="O3" s="123"/>
      <c r="P3" s="123"/>
      <c r="Q3" s="239"/>
      <c r="R3" s="123"/>
      <c r="S3" s="123"/>
      <c r="T3" s="123"/>
      <c r="U3" s="240"/>
      <c r="V3" s="241"/>
      <c r="W3" s="242"/>
      <c r="X3" s="243"/>
      <c r="Y3" s="243" t="s">
        <v>2</v>
      </c>
    </row>
    <row r="4" s="193" customFormat="1" spans="1:25">
      <c r="A4" s="207" t="s">
        <v>3</v>
      </c>
      <c r="B4" s="207" t="s">
        <v>4</v>
      </c>
      <c r="C4" s="207" t="s">
        <v>5</v>
      </c>
      <c r="D4" s="207" t="s">
        <v>88</v>
      </c>
      <c r="E4" s="207" t="s">
        <v>7</v>
      </c>
      <c r="F4" s="207" t="s">
        <v>89</v>
      </c>
      <c r="G4" s="207" t="s">
        <v>90</v>
      </c>
      <c r="H4" s="208" t="s">
        <v>9</v>
      </c>
      <c r="I4" s="208"/>
      <c r="J4" s="208"/>
      <c r="K4" s="208"/>
      <c r="L4" s="208"/>
      <c r="M4" s="207" t="s">
        <v>91</v>
      </c>
      <c r="N4" s="207" t="s">
        <v>92</v>
      </c>
      <c r="O4" s="208" t="s">
        <v>93</v>
      </c>
      <c r="P4" s="208" t="s">
        <v>94</v>
      </c>
      <c r="Q4" s="208" t="s">
        <v>95</v>
      </c>
      <c r="R4" s="208" t="s">
        <v>21</v>
      </c>
      <c r="S4" s="208" t="s">
        <v>96</v>
      </c>
      <c r="T4" s="244" t="s">
        <v>97</v>
      </c>
      <c r="U4" s="244" t="s">
        <v>98</v>
      </c>
      <c r="V4" s="245" t="s">
        <v>99</v>
      </c>
      <c r="W4" s="246" t="s">
        <v>100</v>
      </c>
      <c r="X4" s="247" t="s">
        <v>101</v>
      </c>
      <c r="Y4" s="270" t="s">
        <v>102</v>
      </c>
    </row>
    <row r="5" s="193" customFormat="1" ht="33" customHeight="1" spans="1:25">
      <c r="A5" s="207"/>
      <c r="B5" s="207"/>
      <c r="C5" s="207"/>
      <c r="D5" s="207"/>
      <c r="E5" s="207"/>
      <c r="F5" s="207"/>
      <c r="G5" s="207"/>
      <c r="H5" s="208" t="s">
        <v>16</v>
      </c>
      <c r="I5" s="208" t="s">
        <v>103</v>
      </c>
      <c r="J5" s="208" t="s">
        <v>18</v>
      </c>
      <c r="K5" s="208" t="s">
        <v>19</v>
      </c>
      <c r="L5" s="208" t="s">
        <v>20</v>
      </c>
      <c r="M5" s="207"/>
      <c r="N5" s="207"/>
      <c r="O5" s="208"/>
      <c r="P5" s="208"/>
      <c r="Q5" s="208"/>
      <c r="R5" s="208" t="s">
        <v>21</v>
      </c>
      <c r="S5" s="208" t="s">
        <v>22</v>
      </c>
      <c r="T5" s="248"/>
      <c r="U5" s="248"/>
      <c r="V5" s="245" t="s">
        <v>22</v>
      </c>
      <c r="W5" s="249"/>
      <c r="X5" s="247"/>
      <c r="Y5" s="270"/>
    </row>
    <row r="6" s="193" customFormat="1" ht="33" customHeight="1" spans="1:25">
      <c r="A6" s="209" t="s">
        <v>23</v>
      </c>
      <c r="B6" s="209"/>
      <c r="C6" s="209"/>
      <c r="D6" s="209"/>
      <c r="E6" s="209"/>
      <c r="F6" s="209"/>
      <c r="G6" s="207"/>
      <c r="H6" s="208">
        <f>SUM(H7:H22)</f>
        <v>188.955</v>
      </c>
      <c r="I6" s="208">
        <f>SUM(I7:I22)</f>
        <v>18.921</v>
      </c>
      <c r="J6" s="208">
        <f>SUM(J7:J22)</f>
        <v>44.275</v>
      </c>
      <c r="K6" s="208">
        <f>SUM(K7:K22)</f>
        <v>54.495</v>
      </c>
      <c r="L6" s="208">
        <f>SUM(L7:L22)</f>
        <v>71.264</v>
      </c>
      <c r="M6" s="207"/>
      <c r="N6" s="207"/>
      <c r="O6" s="221">
        <f t="shared" ref="O6:V6" si="0">SUM(O7:O22)</f>
        <v>280439.9326</v>
      </c>
      <c r="P6" s="221">
        <f t="shared" si="0"/>
        <v>9531</v>
      </c>
      <c r="Q6" s="221">
        <f t="shared" si="0"/>
        <v>57448.8</v>
      </c>
      <c r="R6" s="221">
        <f t="shared" si="0"/>
        <v>77300</v>
      </c>
      <c r="S6" s="221">
        <f t="shared" si="0"/>
        <v>15000</v>
      </c>
      <c r="T6" s="221">
        <f t="shared" si="0"/>
        <v>44823.3</v>
      </c>
      <c r="U6" s="250">
        <f t="shared" si="0"/>
        <v>41816</v>
      </c>
      <c r="V6" s="245"/>
      <c r="W6" s="249"/>
      <c r="X6" s="247"/>
      <c r="Y6" s="271"/>
    </row>
    <row r="7" s="192" customFormat="1" ht="45" customHeight="1" spans="1:25">
      <c r="A7" s="34">
        <v>1</v>
      </c>
      <c r="B7" s="34" t="s">
        <v>39</v>
      </c>
      <c r="C7" s="34" t="s">
        <v>40</v>
      </c>
      <c r="D7" s="34" t="s">
        <v>104</v>
      </c>
      <c r="E7" s="43" t="s">
        <v>105</v>
      </c>
      <c r="F7" s="47" t="s">
        <v>106</v>
      </c>
      <c r="G7" s="47" t="s">
        <v>107</v>
      </c>
      <c r="H7" s="89">
        <v>25.381</v>
      </c>
      <c r="I7" s="89"/>
      <c r="J7" s="89"/>
      <c r="K7" s="89">
        <v>25.381</v>
      </c>
      <c r="L7" s="89"/>
      <c r="M7" s="82">
        <v>2024</v>
      </c>
      <c r="N7" s="82">
        <v>2025</v>
      </c>
      <c r="O7" s="222">
        <v>71067</v>
      </c>
      <c r="P7" s="222"/>
      <c r="Q7" s="222">
        <v>5000</v>
      </c>
      <c r="R7" s="222">
        <v>11421</v>
      </c>
      <c r="S7" s="251">
        <v>2000</v>
      </c>
      <c r="T7" s="251">
        <f>VLOOKUP(E7,[2]Sheet2!$E$1:$AC$65536,25,0)</f>
        <v>9421</v>
      </c>
      <c r="U7" s="252">
        <v>6000</v>
      </c>
      <c r="V7" s="253">
        <v>0</v>
      </c>
      <c r="W7" s="254" t="s">
        <v>108</v>
      </c>
      <c r="X7" s="255" t="s">
        <v>109</v>
      </c>
      <c r="Y7" s="272" t="s">
        <v>110</v>
      </c>
    </row>
    <row r="8" s="192" customFormat="1" ht="45" customHeight="1" spans="1:25">
      <c r="A8" s="34">
        <v>2</v>
      </c>
      <c r="B8" s="49" t="s">
        <v>39</v>
      </c>
      <c r="C8" s="49" t="s">
        <v>111</v>
      </c>
      <c r="D8" s="49" t="s">
        <v>112</v>
      </c>
      <c r="E8" s="210" t="s">
        <v>113</v>
      </c>
      <c r="F8" s="49" t="s">
        <v>114</v>
      </c>
      <c r="G8" s="49" t="s">
        <v>115</v>
      </c>
      <c r="H8" s="211">
        <v>29.779</v>
      </c>
      <c r="I8" s="223"/>
      <c r="J8" s="211">
        <v>29.779</v>
      </c>
      <c r="K8" s="211"/>
      <c r="L8" s="211"/>
      <c r="M8" s="96">
        <v>2024</v>
      </c>
      <c r="N8" s="83">
        <v>2025</v>
      </c>
      <c r="O8" s="224">
        <v>80471</v>
      </c>
      <c r="P8" s="224"/>
      <c r="Q8" s="224">
        <v>5000</v>
      </c>
      <c r="R8" s="222">
        <v>13401</v>
      </c>
      <c r="S8" s="222">
        <v>2500</v>
      </c>
      <c r="T8" s="251">
        <f>VLOOKUP(E8,[2]Sheet2!$E$1:$AC$65536,25,0)</f>
        <v>3270.3</v>
      </c>
      <c r="U8" s="252">
        <v>6000</v>
      </c>
      <c r="V8" s="256">
        <v>0</v>
      </c>
      <c r="W8" s="257" t="s">
        <v>116</v>
      </c>
      <c r="X8" s="255" t="s">
        <v>117</v>
      </c>
      <c r="Y8" s="272" t="s">
        <v>118</v>
      </c>
    </row>
    <row r="9" s="192" customFormat="1" ht="39" customHeight="1" spans="1:25">
      <c r="A9" s="34">
        <v>3</v>
      </c>
      <c r="B9" s="34" t="s">
        <v>39</v>
      </c>
      <c r="C9" s="47" t="s">
        <v>40</v>
      </c>
      <c r="D9" s="47" t="s">
        <v>41</v>
      </c>
      <c r="E9" s="43" t="s">
        <v>42</v>
      </c>
      <c r="F9" s="47" t="s">
        <v>28</v>
      </c>
      <c r="G9" s="212" t="s">
        <v>119</v>
      </c>
      <c r="H9" s="213">
        <v>5.736</v>
      </c>
      <c r="I9" s="225">
        <v>5.736</v>
      </c>
      <c r="J9" s="213"/>
      <c r="K9" s="213"/>
      <c r="L9" s="213"/>
      <c r="M9" s="226">
        <v>2025</v>
      </c>
      <c r="N9" s="226">
        <v>2025</v>
      </c>
      <c r="O9" s="227">
        <v>4529.73</v>
      </c>
      <c r="P9" s="227"/>
      <c r="Q9" s="227">
        <v>4529.73</v>
      </c>
      <c r="R9" s="227">
        <v>2409</v>
      </c>
      <c r="S9" s="227">
        <v>0</v>
      </c>
      <c r="T9" s="251">
        <f>VLOOKUP(E9,[2]Sheet2!$E$1:$AC$65536,25,0)</f>
        <v>2409</v>
      </c>
      <c r="U9" s="252">
        <v>2409</v>
      </c>
      <c r="V9" s="258">
        <v>0</v>
      </c>
      <c r="W9" s="259" t="s">
        <v>120</v>
      </c>
      <c r="X9" s="255" t="s">
        <v>121</v>
      </c>
      <c r="Y9" s="272" t="s">
        <v>122</v>
      </c>
    </row>
    <row r="10" s="192" customFormat="1" ht="61" customHeight="1" spans="1:25">
      <c r="A10" s="34">
        <v>4</v>
      </c>
      <c r="B10" s="49" t="s">
        <v>49</v>
      </c>
      <c r="C10" s="49" t="s">
        <v>123</v>
      </c>
      <c r="D10" s="49" t="s">
        <v>124</v>
      </c>
      <c r="E10" s="210" t="s">
        <v>125</v>
      </c>
      <c r="F10" s="49" t="s">
        <v>126</v>
      </c>
      <c r="G10" s="49" t="s">
        <v>127</v>
      </c>
      <c r="H10" s="211">
        <v>13.958</v>
      </c>
      <c r="I10" s="223"/>
      <c r="J10" s="211"/>
      <c r="K10" s="211"/>
      <c r="L10" s="211">
        <v>13.958</v>
      </c>
      <c r="M10" s="96">
        <v>2024</v>
      </c>
      <c r="N10" s="83">
        <v>2026</v>
      </c>
      <c r="O10" s="224">
        <v>8757.5756</v>
      </c>
      <c r="P10" s="224">
        <v>300</v>
      </c>
      <c r="Q10" s="224">
        <v>1400</v>
      </c>
      <c r="R10" s="224">
        <v>6281</v>
      </c>
      <c r="S10" s="260">
        <v>3000</v>
      </c>
      <c r="T10" s="251">
        <f>VLOOKUP(E10,[2]Sheet2!$E$1:$AC$65536,25,0)</f>
        <v>984.3</v>
      </c>
      <c r="U10" s="252">
        <v>1179</v>
      </c>
      <c r="V10" s="261">
        <v>845.74</v>
      </c>
      <c r="W10" s="262" t="s">
        <v>128</v>
      </c>
      <c r="X10" s="255" t="s">
        <v>129</v>
      </c>
      <c r="Y10" s="272" t="s">
        <v>130</v>
      </c>
    </row>
    <row r="11" s="192" customFormat="1" ht="59" customHeight="1" spans="1:25">
      <c r="A11" s="34">
        <v>5</v>
      </c>
      <c r="B11" s="49" t="s">
        <v>49</v>
      </c>
      <c r="C11" s="49" t="s">
        <v>123</v>
      </c>
      <c r="D11" s="49" t="s">
        <v>124</v>
      </c>
      <c r="E11" s="210" t="s">
        <v>131</v>
      </c>
      <c r="F11" s="49" t="s">
        <v>126</v>
      </c>
      <c r="G11" s="49" t="s">
        <v>127</v>
      </c>
      <c r="H11" s="211">
        <v>7.181</v>
      </c>
      <c r="I11" s="223"/>
      <c r="J11" s="211"/>
      <c r="K11" s="211"/>
      <c r="L11" s="211">
        <v>7.181</v>
      </c>
      <c r="M11" s="96">
        <v>2024</v>
      </c>
      <c r="N11" s="83">
        <v>2026</v>
      </c>
      <c r="O11" s="224">
        <v>3909.2748</v>
      </c>
      <c r="P11" s="224">
        <v>225</v>
      </c>
      <c r="Q11" s="224">
        <v>1400</v>
      </c>
      <c r="R11" s="224">
        <v>3127</v>
      </c>
      <c r="S11" s="260">
        <v>1500</v>
      </c>
      <c r="T11" s="251">
        <f>VLOOKUP(E11,[2]Sheet2!$E$1:$AC$65536,25,0)</f>
        <v>488.1</v>
      </c>
      <c r="U11" s="252">
        <v>500</v>
      </c>
      <c r="V11" s="261">
        <v>155.85</v>
      </c>
      <c r="W11" s="262" t="s">
        <v>132</v>
      </c>
      <c r="X11" s="255" t="s">
        <v>129</v>
      </c>
      <c r="Y11" s="272" t="s">
        <v>133</v>
      </c>
    </row>
    <row r="12" s="192" customFormat="1" ht="55" customHeight="1" spans="1:25">
      <c r="A12" s="34">
        <v>6</v>
      </c>
      <c r="B12" s="34" t="s">
        <v>49</v>
      </c>
      <c r="C12" s="47" t="s">
        <v>134</v>
      </c>
      <c r="D12" s="47" t="s">
        <v>135</v>
      </c>
      <c r="E12" s="43" t="s">
        <v>136</v>
      </c>
      <c r="F12" s="47" t="s">
        <v>114</v>
      </c>
      <c r="G12" s="214" t="s">
        <v>127</v>
      </c>
      <c r="H12" s="215">
        <v>5.364</v>
      </c>
      <c r="I12" s="215"/>
      <c r="J12" s="215"/>
      <c r="K12" s="215"/>
      <c r="L12" s="215">
        <v>5.364</v>
      </c>
      <c r="M12" s="228">
        <v>2025</v>
      </c>
      <c r="N12" s="228">
        <v>2026</v>
      </c>
      <c r="O12" s="224">
        <v>3034</v>
      </c>
      <c r="P12" s="224">
        <v>0</v>
      </c>
      <c r="Q12" s="224">
        <v>0</v>
      </c>
      <c r="R12" s="230">
        <v>2413.8</v>
      </c>
      <c r="S12" s="227">
        <v>0</v>
      </c>
      <c r="T12" s="251">
        <f>VLOOKUP(E12,[2]Sheet2!$E$1:$AC$65536,25,0)</f>
        <v>2414</v>
      </c>
      <c r="U12" s="252">
        <v>2414</v>
      </c>
      <c r="V12" s="258">
        <v>0</v>
      </c>
      <c r="W12" s="262" t="s">
        <v>137</v>
      </c>
      <c r="X12" s="263" t="s">
        <v>138</v>
      </c>
      <c r="Y12" s="272" t="s">
        <v>139</v>
      </c>
    </row>
    <row r="13" s="194" customFormat="1" ht="55" customHeight="1" spans="1:25">
      <c r="A13" s="34">
        <v>7</v>
      </c>
      <c r="B13" s="34" t="s">
        <v>49</v>
      </c>
      <c r="C13" s="47" t="s">
        <v>50</v>
      </c>
      <c r="D13" s="47" t="s">
        <v>51</v>
      </c>
      <c r="E13" s="43" t="s">
        <v>52</v>
      </c>
      <c r="F13" s="47" t="s">
        <v>28</v>
      </c>
      <c r="G13" s="216" t="s">
        <v>127</v>
      </c>
      <c r="H13" s="213">
        <v>3.035</v>
      </c>
      <c r="I13" s="213"/>
      <c r="J13" s="213"/>
      <c r="K13" s="213"/>
      <c r="L13" s="213">
        <v>3.035</v>
      </c>
      <c r="M13" s="229">
        <v>2025</v>
      </c>
      <c r="N13" s="229">
        <v>2026</v>
      </c>
      <c r="O13" s="227">
        <v>752.31</v>
      </c>
      <c r="P13" s="227"/>
      <c r="Q13" s="227">
        <v>376.155</v>
      </c>
      <c r="R13" s="230">
        <v>546.3</v>
      </c>
      <c r="S13" s="227">
        <v>0</v>
      </c>
      <c r="T13" s="251">
        <f>VLOOKUP(E13,[2]Sheet2!$E$1:$AC$65536,25,0)</f>
        <v>546.3</v>
      </c>
      <c r="U13" s="252">
        <v>546</v>
      </c>
      <c r="V13" s="258">
        <v>0</v>
      </c>
      <c r="W13" s="264" t="s">
        <v>120</v>
      </c>
      <c r="X13" s="265" t="s">
        <v>140</v>
      </c>
      <c r="Y13" s="273" t="s">
        <v>141</v>
      </c>
    </row>
    <row r="14" s="194" customFormat="1" ht="55" customHeight="1" spans="1:25">
      <c r="A14" s="34">
        <v>8</v>
      </c>
      <c r="B14" s="34" t="s">
        <v>49</v>
      </c>
      <c r="C14" s="47" t="s">
        <v>50</v>
      </c>
      <c r="D14" s="47" t="s">
        <v>51</v>
      </c>
      <c r="E14" s="43" t="s">
        <v>54</v>
      </c>
      <c r="F14" s="47" t="s">
        <v>28</v>
      </c>
      <c r="G14" s="216" t="s">
        <v>127</v>
      </c>
      <c r="H14" s="213">
        <v>1.154</v>
      </c>
      <c r="I14" s="213"/>
      <c r="J14" s="213"/>
      <c r="K14" s="213"/>
      <c r="L14" s="213">
        <v>1.154</v>
      </c>
      <c r="M14" s="229">
        <v>2025</v>
      </c>
      <c r="N14" s="229">
        <v>2026</v>
      </c>
      <c r="O14" s="227">
        <v>350.31</v>
      </c>
      <c r="P14" s="227"/>
      <c r="Q14" s="227">
        <v>175.155</v>
      </c>
      <c r="R14" s="230">
        <v>207.72</v>
      </c>
      <c r="S14" s="227">
        <v>0</v>
      </c>
      <c r="T14" s="251">
        <f>VLOOKUP(E14,[2]Sheet2!$E$1:$AC$65536,25,0)</f>
        <v>207.72</v>
      </c>
      <c r="U14" s="252">
        <v>208</v>
      </c>
      <c r="V14" s="258">
        <v>0</v>
      </c>
      <c r="W14" s="264" t="s">
        <v>120</v>
      </c>
      <c r="X14" s="265" t="s">
        <v>140</v>
      </c>
      <c r="Y14" s="273" t="s">
        <v>141</v>
      </c>
    </row>
    <row r="15" s="192" customFormat="1" ht="186" customHeight="1" spans="1:25">
      <c r="A15" s="34">
        <v>9</v>
      </c>
      <c r="B15" s="49" t="s">
        <v>142</v>
      </c>
      <c r="C15" s="49" t="s">
        <v>143</v>
      </c>
      <c r="D15" s="49" t="s">
        <v>144</v>
      </c>
      <c r="E15" s="210" t="s">
        <v>145</v>
      </c>
      <c r="F15" s="49" t="s">
        <v>114</v>
      </c>
      <c r="G15" s="49" t="s">
        <v>127</v>
      </c>
      <c r="H15" s="211">
        <v>9.77</v>
      </c>
      <c r="I15" s="223">
        <v>9.77</v>
      </c>
      <c r="J15" s="211"/>
      <c r="K15" s="211"/>
      <c r="L15" s="211"/>
      <c r="M15" s="96">
        <v>2024</v>
      </c>
      <c r="N15" s="83">
        <v>2026</v>
      </c>
      <c r="O15" s="227">
        <v>68703.12</v>
      </c>
      <c r="P15" s="227">
        <v>1000</v>
      </c>
      <c r="Q15" s="227">
        <v>15000</v>
      </c>
      <c r="R15" s="227">
        <v>12566</v>
      </c>
      <c r="S15" s="227">
        <v>6000</v>
      </c>
      <c r="T15" s="251">
        <f>VLOOKUP(E15,[2]Sheet2!$E$1:$AC$65536,25,0)</f>
        <v>1969.8</v>
      </c>
      <c r="U15" s="252">
        <v>3000</v>
      </c>
      <c r="V15" s="258">
        <v>0</v>
      </c>
      <c r="W15" s="266">
        <v>45536</v>
      </c>
      <c r="X15" s="266">
        <v>45566</v>
      </c>
      <c r="Y15" s="273" t="s">
        <v>146</v>
      </c>
    </row>
    <row r="16" s="8" customFormat="1" ht="58" customHeight="1" spans="1:25">
      <c r="A16" s="34">
        <v>10</v>
      </c>
      <c r="B16" s="34" t="s">
        <v>142</v>
      </c>
      <c r="C16" s="47" t="s">
        <v>147</v>
      </c>
      <c r="D16" s="47" t="s">
        <v>148</v>
      </c>
      <c r="E16" s="43" t="s">
        <v>149</v>
      </c>
      <c r="F16" s="47" t="s">
        <v>114</v>
      </c>
      <c r="G16" s="216" t="s">
        <v>127</v>
      </c>
      <c r="H16" s="213">
        <v>10.443</v>
      </c>
      <c r="I16" s="213">
        <v>0</v>
      </c>
      <c r="J16" s="213">
        <v>0</v>
      </c>
      <c r="K16" s="213"/>
      <c r="L16" s="213">
        <v>10.443</v>
      </c>
      <c r="M16" s="229">
        <v>2024</v>
      </c>
      <c r="N16" s="229">
        <v>2026</v>
      </c>
      <c r="O16" s="227">
        <v>9475.98</v>
      </c>
      <c r="P16" s="227">
        <v>5787</v>
      </c>
      <c r="Q16" s="227">
        <v>7000</v>
      </c>
      <c r="R16" s="230">
        <v>4764</v>
      </c>
      <c r="S16" s="227">
        <v>0</v>
      </c>
      <c r="T16" s="251">
        <f>VLOOKUP(E16,[2]Sheet2!$E$1:$AC$65536,25,0)</f>
        <v>4764</v>
      </c>
      <c r="U16" s="252">
        <v>2000</v>
      </c>
      <c r="V16" s="258">
        <v>0</v>
      </c>
      <c r="W16" s="264" t="s">
        <v>150</v>
      </c>
      <c r="X16" s="263">
        <v>45541</v>
      </c>
      <c r="Y16" s="273" t="s">
        <v>151</v>
      </c>
    </row>
    <row r="17" s="192" customFormat="1" ht="47" customHeight="1" spans="1:25">
      <c r="A17" s="34">
        <v>11</v>
      </c>
      <c r="B17" s="34" t="s">
        <v>24</v>
      </c>
      <c r="C17" s="47" t="s">
        <v>31</v>
      </c>
      <c r="D17" s="47" t="s">
        <v>32</v>
      </c>
      <c r="E17" s="43" t="s">
        <v>33</v>
      </c>
      <c r="F17" s="47" t="s">
        <v>28</v>
      </c>
      <c r="G17" s="216" t="s">
        <v>152</v>
      </c>
      <c r="H17" s="213">
        <v>14.188</v>
      </c>
      <c r="I17" s="213">
        <v>0.179</v>
      </c>
      <c r="J17" s="213">
        <v>14.009</v>
      </c>
      <c r="K17" s="213">
        <v>0</v>
      </c>
      <c r="L17" s="213">
        <v>0</v>
      </c>
      <c r="M17" s="229">
        <v>2025</v>
      </c>
      <c r="N17" s="229">
        <v>2026</v>
      </c>
      <c r="O17" s="227">
        <v>6753</v>
      </c>
      <c r="P17" s="227">
        <v>419</v>
      </c>
      <c r="Q17" s="227">
        <v>3500</v>
      </c>
      <c r="R17" s="227">
        <v>5958.96</v>
      </c>
      <c r="S17" s="227">
        <v>0</v>
      </c>
      <c r="T17" s="251">
        <f>VLOOKUP(E17,[2]Sheet2!$E$1:$AC$65536,25,0)</f>
        <v>5958.96</v>
      </c>
      <c r="U17" s="252">
        <v>5960</v>
      </c>
      <c r="V17" s="258">
        <v>0</v>
      </c>
      <c r="W17" s="259" t="s">
        <v>120</v>
      </c>
      <c r="X17" s="314" t="s">
        <v>153</v>
      </c>
      <c r="Y17" s="272" t="s">
        <v>154</v>
      </c>
    </row>
    <row r="18" s="192" customFormat="1" ht="47" customHeight="1" spans="1:25">
      <c r="A18" s="34">
        <v>12</v>
      </c>
      <c r="B18" s="34" t="s">
        <v>24</v>
      </c>
      <c r="C18" s="47" t="s">
        <v>35</v>
      </c>
      <c r="D18" s="47" t="s">
        <v>36</v>
      </c>
      <c r="E18" s="43" t="s">
        <v>37</v>
      </c>
      <c r="F18" s="47" t="s">
        <v>28</v>
      </c>
      <c r="G18" s="216" t="s">
        <v>155</v>
      </c>
      <c r="H18" s="213">
        <v>17</v>
      </c>
      <c r="I18" s="213"/>
      <c r="J18" s="213"/>
      <c r="K18" s="213">
        <v>17</v>
      </c>
      <c r="L18" s="213"/>
      <c r="M18" s="229">
        <v>2024</v>
      </c>
      <c r="N18" s="229">
        <v>2026</v>
      </c>
      <c r="O18" s="227">
        <v>4060.58</v>
      </c>
      <c r="P18" s="227">
        <v>800</v>
      </c>
      <c r="Q18" s="227">
        <v>3500</v>
      </c>
      <c r="R18" s="227">
        <v>3655</v>
      </c>
      <c r="S18" s="227">
        <v>0</v>
      </c>
      <c r="T18" s="251">
        <f>VLOOKUP(E18,[2]Sheet2!$E$1:$AC$65536,25,0)</f>
        <v>3655</v>
      </c>
      <c r="U18" s="252">
        <v>3655</v>
      </c>
      <c r="V18" s="258">
        <v>0</v>
      </c>
      <c r="W18" s="259" t="s">
        <v>120</v>
      </c>
      <c r="X18" s="263" t="s">
        <v>156</v>
      </c>
      <c r="Y18" s="272" t="s">
        <v>157</v>
      </c>
    </row>
    <row r="19" s="194" customFormat="1" ht="47" customHeight="1" spans="1:25">
      <c r="A19" s="34">
        <v>13</v>
      </c>
      <c r="B19" s="34" t="s">
        <v>24</v>
      </c>
      <c r="C19" s="47" t="s">
        <v>25</v>
      </c>
      <c r="D19" s="47" t="s">
        <v>26</v>
      </c>
      <c r="E19" s="43" t="s">
        <v>27</v>
      </c>
      <c r="F19" s="47" t="s">
        <v>28</v>
      </c>
      <c r="G19" s="216" t="s">
        <v>158</v>
      </c>
      <c r="H19" s="213">
        <v>14.47</v>
      </c>
      <c r="I19" s="213"/>
      <c r="J19" s="213"/>
      <c r="K19" s="213"/>
      <c r="L19" s="213">
        <v>14.47</v>
      </c>
      <c r="M19" s="229">
        <v>2025</v>
      </c>
      <c r="N19" s="229">
        <v>2026</v>
      </c>
      <c r="O19" s="227">
        <v>4108.76</v>
      </c>
      <c r="P19" s="227" t="s">
        <v>159</v>
      </c>
      <c r="Q19" s="227">
        <v>1503.76</v>
      </c>
      <c r="R19" s="230">
        <v>2604.6</v>
      </c>
      <c r="S19" s="227">
        <v>0</v>
      </c>
      <c r="T19" s="251">
        <f>VLOOKUP(E19,[2]Sheet2!$E$1:$AC$65536,25,0)</f>
        <v>2604.6</v>
      </c>
      <c r="U19" s="252">
        <v>0</v>
      </c>
      <c r="V19" s="258">
        <v>0</v>
      </c>
      <c r="W19" s="264" t="s">
        <v>120</v>
      </c>
      <c r="X19" s="315" t="s">
        <v>160</v>
      </c>
      <c r="Y19" s="273" t="s">
        <v>161</v>
      </c>
    </row>
    <row r="20" s="194" customFormat="1" ht="41" customHeight="1" spans="1:25">
      <c r="A20" s="34">
        <v>13</v>
      </c>
      <c r="B20" s="34" t="s">
        <v>24</v>
      </c>
      <c r="C20" s="47" t="s">
        <v>162</v>
      </c>
      <c r="D20" s="47" t="s">
        <v>163</v>
      </c>
      <c r="E20" s="43" t="s">
        <v>164</v>
      </c>
      <c r="F20" s="47" t="s">
        <v>106</v>
      </c>
      <c r="G20" s="216" t="s">
        <v>115</v>
      </c>
      <c r="H20" s="213">
        <v>4.032</v>
      </c>
      <c r="I20" s="213"/>
      <c r="J20" s="213"/>
      <c r="K20" s="213">
        <v>4.032</v>
      </c>
      <c r="L20" s="213"/>
      <c r="M20" s="229">
        <v>2024</v>
      </c>
      <c r="N20" s="229">
        <v>2025</v>
      </c>
      <c r="O20" s="227">
        <v>5289</v>
      </c>
      <c r="P20" s="227">
        <v>0</v>
      </c>
      <c r="Q20" s="227">
        <v>2000</v>
      </c>
      <c r="R20" s="230">
        <v>2016</v>
      </c>
      <c r="S20" s="227">
        <v>0</v>
      </c>
      <c r="T20" s="251">
        <f>VLOOKUP(E20,[2]Sheet2!$E$1:$AC$65536,25,0)</f>
        <v>201.6</v>
      </c>
      <c r="U20" s="252">
        <v>2016</v>
      </c>
      <c r="V20" s="258">
        <v>0</v>
      </c>
      <c r="W20" s="267">
        <v>45900</v>
      </c>
      <c r="X20" s="263" t="s">
        <v>165</v>
      </c>
      <c r="Y20" s="273" t="s">
        <v>166</v>
      </c>
    </row>
    <row r="21" s="192" customFormat="1" ht="104" customHeight="1" spans="1:25">
      <c r="A21" s="34">
        <v>14</v>
      </c>
      <c r="B21" s="34" t="s">
        <v>44</v>
      </c>
      <c r="C21" s="47" t="s">
        <v>45</v>
      </c>
      <c r="D21" s="47" t="s">
        <v>46</v>
      </c>
      <c r="E21" s="43" t="s">
        <v>47</v>
      </c>
      <c r="F21" s="47" t="s">
        <v>28</v>
      </c>
      <c r="G21" s="212" t="s">
        <v>167</v>
      </c>
      <c r="H21" s="213">
        <v>11.805</v>
      </c>
      <c r="I21" s="213">
        <v>3.236</v>
      </c>
      <c r="J21" s="213">
        <v>0.487</v>
      </c>
      <c r="K21" s="213">
        <v>8.082</v>
      </c>
      <c r="L21" s="213"/>
      <c r="M21" s="229">
        <v>2025</v>
      </c>
      <c r="N21" s="229">
        <v>2025</v>
      </c>
      <c r="O21" s="227">
        <v>6064</v>
      </c>
      <c r="P21" s="227">
        <v>1000</v>
      </c>
      <c r="Q21" s="227">
        <v>6064</v>
      </c>
      <c r="R21" s="227">
        <v>3121.62</v>
      </c>
      <c r="S21" s="227">
        <v>0</v>
      </c>
      <c r="T21" s="251">
        <f>VLOOKUP(E21,[2]Sheet2!$E$1:$AC$65536,25,0)</f>
        <v>3121.62</v>
      </c>
      <c r="U21" s="252">
        <v>3122</v>
      </c>
      <c r="V21" s="258">
        <v>0</v>
      </c>
      <c r="W21" s="259" t="s">
        <v>120</v>
      </c>
      <c r="X21" s="268" t="s">
        <v>168</v>
      </c>
      <c r="Y21" s="272" t="s">
        <v>169</v>
      </c>
    </row>
    <row r="22" s="192" customFormat="1" ht="60" customHeight="1" spans="1:25">
      <c r="A22" s="34">
        <v>15</v>
      </c>
      <c r="B22" s="34" t="s">
        <v>72</v>
      </c>
      <c r="C22" s="47" t="s">
        <v>73</v>
      </c>
      <c r="D22" s="47" t="s">
        <v>74</v>
      </c>
      <c r="E22" s="43" t="s">
        <v>75</v>
      </c>
      <c r="F22" s="47" t="s">
        <v>28</v>
      </c>
      <c r="G22" s="217" t="s">
        <v>115</v>
      </c>
      <c r="H22" s="218">
        <v>15.659</v>
      </c>
      <c r="I22" s="218"/>
      <c r="J22" s="218"/>
      <c r="K22" s="218"/>
      <c r="L22" s="218">
        <v>15.659</v>
      </c>
      <c r="M22" s="217">
        <v>2025</v>
      </c>
      <c r="N22" s="217">
        <v>2026</v>
      </c>
      <c r="O22" s="227">
        <v>3114.2922</v>
      </c>
      <c r="P22" s="230">
        <v>0</v>
      </c>
      <c r="Q22" s="230">
        <v>1000</v>
      </c>
      <c r="R22" s="227">
        <v>2807</v>
      </c>
      <c r="S22" s="227">
        <v>0</v>
      </c>
      <c r="T22" s="251">
        <f>VLOOKUP(E22,[2]Sheet2!$E$1:$AC$65536,25,0)</f>
        <v>2807</v>
      </c>
      <c r="U22" s="252">
        <v>2807</v>
      </c>
      <c r="V22" s="258">
        <v>0</v>
      </c>
      <c r="W22" s="259" t="s">
        <v>120</v>
      </c>
      <c r="X22" s="255" t="s">
        <v>165</v>
      </c>
      <c r="Y22" s="272" t="s">
        <v>170</v>
      </c>
    </row>
  </sheetData>
  <mergeCells count="23">
    <mergeCell ref="A2:Y2"/>
    <mergeCell ref="H4:L4"/>
    <mergeCell ref="A6:F6"/>
    <mergeCell ref="A4:A5"/>
    <mergeCell ref="B4:B5"/>
    <mergeCell ref="C4:C5"/>
    <mergeCell ref="D4:D5"/>
    <mergeCell ref="E4:E5"/>
    <mergeCell ref="F4:F5"/>
    <mergeCell ref="G4:G5"/>
    <mergeCell ref="M4:M5"/>
    <mergeCell ref="N4:N5"/>
    <mergeCell ref="O4:O5"/>
    <mergeCell ref="P4:P5"/>
    <mergeCell ref="Q4:Q5"/>
    <mergeCell ref="R4:R5"/>
    <mergeCell ref="S4:S5"/>
    <mergeCell ref="T4:T5"/>
    <mergeCell ref="U4:U5"/>
    <mergeCell ref="V4:V5"/>
    <mergeCell ref="W4:W5"/>
    <mergeCell ref="X4:X5"/>
    <mergeCell ref="Y4:Y5"/>
  </mergeCells>
  <pageMargins left="0.314583333333333" right="0.196527777777778" top="0.393055555555556" bottom="0.236111111111111" header="0.5" footer="0.5"/>
  <pageSetup paperSize="8" scale="65"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P55"/>
  <sheetViews>
    <sheetView zoomScale="85" zoomScaleNormal="85" topLeftCell="B1" workbookViewId="0">
      <pane xSplit="13" ySplit="7" topLeftCell="O8" activePane="bottomRight" state="frozen"/>
      <selection/>
      <selection pane="topRight"/>
      <selection pane="bottomLeft"/>
      <selection pane="bottomRight" activeCell="H8" sqref="H8"/>
    </sheetView>
  </sheetViews>
  <sheetFormatPr defaultColWidth="7.875" defaultRowHeight="15.6"/>
  <cols>
    <col min="1" max="1" width="6.125" style="1" hidden="1" customWidth="1"/>
    <col min="2" max="2" width="4.125" style="6" customWidth="1"/>
    <col min="3" max="3" width="4.125" style="6" hidden="1" customWidth="1"/>
    <col min="4" max="4" width="5.75" style="8" hidden="1" customWidth="1"/>
    <col min="5" max="7" width="5.875" style="9" customWidth="1"/>
    <col min="8" max="8" width="20.125" style="10" customWidth="1"/>
    <col min="9" max="9" width="7.25" style="9" customWidth="1"/>
    <col min="10" max="10" width="5.875" style="9" customWidth="1"/>
    <col min="11" max="11" width="7.25" style="9" hidden="1" customWidth="1"/>
    <col min="12" max="13" width="8.75" style="9" hidden="1" customWidth="1"/>
    <col min="14" max="19" width="7.25" style="9" customWidth="1"/>
    <col min="20" max="20" width="7.25" style="11" hidden="1" customWidth="1"/>
    <col min="21" max="21" width="9.375" style="11" hidden="1" customWidth="1"/>
    <col min="22" max="22" width="10.75" style="11" hidden="1" customWidth="1"/>
    <col min="23" max="23" width="9.625" style="11" hidden="1" customWidth="1"/>
    <col min="24" max="26" width="7.25" style="9" hidden="1" customWidth="1"/>
    <col min="27" max="27" width="7.625" style="9" hidden="1" customWidth="1"/>
    <col min="28" max="28" width="7.25" style="9" customWidth="1"/>
    <col min="29" max="29" width="7.25" style="10" customWidth="1"/>
    <col min="30" max="30" width="8" style="12" hidden="1" customWidth="1"/>
    <col min="31" max="31" width="9.875" style="12" hidden="1" customWidth="1"/>
    <col min="32" max="32" width="9.75" style="9" customWidth="1"/>
    <col min="33" max="33" width="10.5" style="9" customWidth="1"/>
    <col min="34" max="34" width="10.5" style="13" customWidth="1"/>
    <col min="35" max="37" width="9.625" style="9" customWidth="1"/>
    <col min="38" max="40" width="9.625" style="9" hidden="1" customWidth="1"/>
    <col min="41" max="41" width="9.625" style="14" customWidth="1"/>
    <col min="42" max="42" width="7.75" style="9" hidden="1" customWidth="1"/>
    <col min="43" max="43" width="21.625" style="10" hidden="1" customWidth="1"/>
    <col min="44" max="44" width="7.25" style="9" hidden="1" customWidth="1"/>
    <col min="45" max="47" width="9.29166666666667" style="9" customWidth="1"/>
    <col min="48" max="48" width="11.25" style="9" customWidth="1"/>
    <col min="49" max="51" width="9.75" style="9" customWidth="1"/>
    <col min="52" max="54" width="9.75" style="9" hidden="1" customWidth="1"/>
    <col min="55" max="56" width="7.875" style="9" hidden="1" customWidth="1"/>
    <col min="57" max="59" width="7.25" style="9" hidden="1" customWidth="1"/>
    <col min="60" max="60" width="7.875" style="9" hidden="1" customWidth="1"/>
    <col min="61" max="61" width="37.5" style="15" customWidth="1"/>
    <col min="62" max="62" width="9" style="9" hidden="1" customWidth="1"/>
    <col min="63" max="65" width="7.25" style="9" hidden="1" customWidth="1"/>
    <col min="66" max="66" width="13.25" style="9" customWidth="1"/>
    <col min="67" max="67" width="17.375" style="16" hidden="1" customWidth="1"/>
    <col min="68" max="16384" width="7.875" style="1"/>
  </cols>
  <sheetData>
    <row r="1" s="1" customFormat="1" ht="23.25" customHeight="1" spans="2:67">
      <c r="B1" s="17" t="s">
        <v>86</v>
      </c>
      <c r="C1" s="17"/>
      <c r="D1" s="17"/>
      <c r="E1" s="17"/>
      <c r="F1" s="9"/>
      <c r="G1" s="9"/>
      <c r="H1" s="10"/>
      <c r="I1" s="9"/>
      <c r="J1" s="9"/>
      <c r="K1" s="9"/>
      <c r="L1" s="9"/>
      <c r="M1" s="9"/>
      <c r="N1" s="9"/>
      <c r="O1" s="9"/>
      <c r="P1" s="9"/>
      <c r="Q1" s="9"/>
      <c r="R1" s="9"/>
      <c r="S1" s="9"/>
      <c r="T1" s="11"/>
      <c r="U1" s="11"/>
      <c r="V1" s="11"/>
      <c r="W1" s="11"/>
      <c r="X1" s="9"/>
      <c r="Y1" s="9"/>
      <c r="Z1" s="9"/>
      <c r="AA1" s="9"/>
      <c r="AB1" s="9"/>
      <c r="AC1" s="10"/>
      <c r="AD1" s="12"/>
      <c r="AE1" s="12"/>
      <c r="AF1" s="9"/>
      <c r="AG1" s="9"/>
      <c r="AH1" s="13"/>
      <c r="AI1" s="9"/>
      <c r="AJ1" s="9"/>
      <c r="AK1" s="9"/>
      <c r="AL1" s="9"/>
      <c r="AM1" s="9"/>
      <c r="AN1" s="9"/>
      <c r="AO1" s="14"/>
      <c r="AP1" s="9"/>
      <c r="AQ1" s="10"/>
      <c r="AR1" s="9"/>
      <c r="AS1" s="9"/>
      <c r="AT1" s="9"/>
      <c r="AU1" s="9"/>
      <c r="AV1" s="9"/>
      <c r="AW1" s="9"/>
      <c r="AX1" s="9"/>
      <c r="AY1" s="9"/>
      <c r="AZ1" s="9"/>
      <c r="BA1" s="9"/>
      <c r="BB1" s="9"/>
      <c r="BC1" s="9"/>
      <c r="BD1" s="9"/>
      <c r="BE1" s="9"/>
      <c r="BF1" s="9"/>
      <c r="BG1" s="9"/>
      <c r="BH1" s="9"/>
      <c r="BI1" s="15"/>
      <c r="BJ1" s="9"/>
      <c r="BK1" s="9"/>
      <c r="BL1" s="9"/>
      <c r="BM1" s="9"/>
      <c r="BN1" s="9"/>
      <c r="BO1" s="16"/>
    </row>
    <row r="2" s="1" customFormat="1" ht="30" customHeight="1" spans="2:67">
      <c r="B2" s="18" t="s">
        <v>171</v>
      </c>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6"/>
    </row>
    <row r="3" s="1" customFormat="1" spans="2:67">
      <c r="B3" s="19"/>
      <c r="C3" s="19"/>
      <c r="D3" s="20"/>
      <c r="E3" s="21"/>
      <c r="F3" s="21"/>
      <c r="G3" s="21"/>
      <c r="H3" s="22"/>
      <c r="I3" s="21"/>
      <c r="J3" s="21"/>
      <c r="K3" s="21"/>
      <c r="L3" s="21"/>
      <c r="M3" s="21"/>
      <c r="N3" s="21"/>
      <c r="O3" s="21"/>
      <c r="P3" s="21"/>
      <c r="Q3" s="21"/>
      <c r="R3" s="21"/>
      <c r="S3" s="21"/>
      <c r="T3" s="72" t="s">
        <v>172</v>
      </c>
      <c r="U3" s="72"/>
      <c r="V3" s="72"/>
      <c r="W3" s="72"/>
      <c r="X3" s="21"/>
      <c r="Y3" s="21"/>
      <c r="Z3" s="21"/>
      <c r="AA3" s="21"/>
      <c r="AB3" s="21"/>
      <c r="AC3" s="22"/>
      <c r="AD3" s="72" t="s">
        <v>172</v>
      </c>
      <c r="AE3" s="72"/>
      <c r="AF3" s="21"/>
      <c r="AG3" s="21"/>
      <c r="AH3" s="101"/>
      <c r="AI3" s="21"/>
      <c r="AJ3" s="21"/>
      <c r="AK3" s="21"/>
      <c r="AL3" s="21"/>
      <c r="AM3" s="21"/>
      <c r="AN3" s="21"/>
      <c r="AO3" s="123"/>
      <c r="AP3" s="21"/>
      <c r="AQ3" s="22"/>
      <c r="AR3" s="21"/>
      <c r="AS3" s="21"/>
      <c r="AT3" s="21"/>
      <c r="AU3" s="21"/>
      <c r="AV3" s="21"/>
      <c r="AW3" s="21"/>
      <c r="AX3" s="21"/>
      <c r="AY3" s="21"/>
      <c r="AZ3" s="21"/>
      <c r="BA3" s="21"/>
      <c r="BB3" s="21"/>
      <c r="BC3" s="21"/>
      <c r="BD3" s="21"/>
      <c r="BE3" s="21"/>
      <c r="BF3" s="21"/>
      <c r="BG3" s="21"/>
      <c r="BH3" s="21"/>
      <c r="BI3" s="168"/>
      <c r="BJ3" s="21"/>
      <c r="BK3" s="21"/>
      <c r="BL3" s="21"/>
      <c r="BM3" s="21"/>
      <c r="BN3" s="180" t="s">
        <v>2</v>
      </c>
      <c r="BO3" s="16"/>
    </row>
    <row r="4" s="2" customFormat="1" ht="24.75" customHeight="1" spans="2:67">
      <c r="B4" s="23" t="s">
        <v>3</v>
      </c>
      <c r="C4" s="23" t="s">
        <v>173</v>
      </c>
      <c r="D4" s="24" t="s">
        <v>174</v>
      </c>
      <c r="E4" s="23" t="s">
        <v>4</v>
      </c>
      <c r="F4" s="23" t="s">
        <v>5</v>
      </c>
      <c r="G4" s="25" t="s">
        <v>88</v>
      </c>
      <c r="H4" s="23" t="s">
        <v>7</v>
      </c>
      <c r="I4" s="23" t="s">
        <v>89</v>
      </c>
      <c r="J4" s="25" t="s">
        <v>88</v>
      </c>
      <c r="K4" s="23" t="s">
        <v>175</v>
      </c>
      <c r="L4" s="55" t="s">
        <v>176</v>
      </c>
      <c r="M4" s="55" t="s">
        <v>177</v>
      </c>
      <c r="N4" s="23" t="s">
        <v>90</v>
      </c>
      <c r="O4" s="55" t="s">
        <v>9</v>
      </c>
      <c r="P4" s="55"/>
      <c r="Q4" s="55"/>
      <c r="R4" s="55"/>
      <c r="S4" s="55"/>
      <c r="T4" s="73" t="s">
        <v>178</v>
      </c>
      <c r="U4" s="73" t="s">
        <v>179</v>
      </c>
      <c r="V4" s="73"/>
      <c r="W4" s="73" t="s">
        <v>180</v>
      </c>
      <c r="X4" s="55" t="s">
        <v>178</v>
      </c>
      <c r="Y4" s="55" t="s">
        <v>179</v>
      </c>
      <c r="Z4" s="55"/>
      <c r="AA4" s="55" t="s">
        <v>180</v>
      </c>
      <c r="AB4" s="23" t="s">
        <v>91</v>
      </c>
      <c r="AC4" s="23" t="s">
        <v>92</v>
      </c>
      <c r="AD4" s="80" t="s">
        <v>21</v>
      </c>
      <c r="AE4" s="80" t="s">
        <v>15</v>
      </c>
      <c r="AF4" s="55" t="s">
        <v>93</v>
      </c>
      <c r="AG4" s="55" t="s">
        <v>94</v>
      </c>
      <c r="AH4" s="55" t="s">
        <v>181</v>
      </c>
      <c r="AI4" s="55" t="s">
        <v>21</v>
      </c>
      <c r="AJ4" s="55" t="s">
        <v>96</v>
      </c>
      <c r="AK4" s="55" t="s">
        <v>99</v>
      </c>
      <c r="AL4" s="102" t="s">
        <v>182</v>
      </c>
      <c r="AM4" s="103" t="s">
        <v>183</v>
      </c>
      <c r="AN4" s="103" t="s">
        <v>184</v>
      </c>
      <c r="AO4" s="124" t="s">
        <v>185</v>
      </c>
      <c r="AP4" s="125" t="s">
        <v>186</v>
      </c>
      <c r="AQ4" s="126"/>
      <c r="AR4" s="126"/>
      <c r="AS4" s="127" t="s">
        <v>96</v>
      </c>
      <c r="AT4" s="127" t="s">
        <v>21</v>
      </c>
      <c r="AU4" s="127" t="s">
        <v>187</v>
      </c>
      <c r="AV4" s="128" t="s">
        <v>188</v>
      </c>
      <c r="AW4" s="128"/>
      <c r="AX4" s="128"/>
      <c r="AY4" s="128"/>
      <c r="AZ4" s="128"/>
      <c r="BA4" s="128"/>
      <c r="BB4" s="149"/>
      <c r="BC4" s="55" t="s">
        <v>189</v>
      </c>
      <c r="BD4" s="130" t="s">
        <v>190</v>
      </c>
      <c r="BE4" s="130" t="s">
        <v>191</v>
      </c>
      <c r="BF4" s="23" t="s">
        <v>192</v>
      </c>
      <c r="BG4" s="23" t="s">
        <v>193</v>
      </c>
      <c r="BH4" s="25" t="s">
        <v>194</v>
      </c>
      <c r="BI4" s="23" t="s">
        <v>195</v>
      </c>
      <c r="BJ4" s="23" t="s">
        <v>196</v>
      </c>
      <c r="BK4" s="23"/>
      <c r="BL4" s="23"/>
      <c r="BM4" s="23" t="s">
        <v>197</v>
      </c>
      <c r="BN4" s="23" t="s">
        <v>15</v>
      </c>
      <c r="BO4" s="181" t="s">
        <v>198</v>
      </c>
    </row>
    <row r="5" s="2" customFormat="1" ht="60.75" customHeight="1" spans="2:67">
      <c r="B5" s="23"/>
      <c r="C5" s="23"/>
      <c r="D5" s="26"/>
      <c r="E5" s="23"/>
      <c r="F5" s="23"/>
      <c r="G5" s="27"/>
      <c r="H5" s="23"/>
      <c r="I5" s="23"/>
      <c r="J5" s="27"/>
      <c r="K5" s="23"/>
      <c r="L5" s="55"/>
      <c r="M5" s="55"/>
      <c r="N5" s="23"/>
      <c r="O5" s="55" t="s">
        <v>16</v>
      </c>
      <c r="P5" s="55" t="s">
        <v>103</v>
      </c>
      <c r="Q5" s="55" t="s">
        <v>18</v>
      </c>
      <c r="R5" s="55" t="s">
        <v>19</v>
      </c>
      <c r="S5" s="55" t="s">
        <v>20</v>
      </c>
      <c r="T5" s="73"/>
      <c r="U5" s="73" t="s">
        <v>199</v>
      </c>
      <c r="V5" s="73" t="s">
        <v>200</v>
      </c>
      <c r="W5" s="73"/>
      <c r="X5" s="55"/>
      <c r="Y5" s="55" t="s">
        <v>199</v>
      </c>
      <c r="Z5" s="55" t="s">
        <v>200</v>
      </c>
      <c r="AA5" s="55"/>
      <c r="AB5" s="23"/>
      <c r="AC5" s="23"/>
      <c r="AD5" s="81"/>
      <c r="AE5" s="81"/>
      <c r="AF5" s="55"/>
      <c r="AG5" s="55"/>
      <c r="AH5" s="55"/>
      <c r="AI5" s="55" t="s">
        <v>21</v>
      </c>
      <c r="AJ5" s="55" t="s">
        <v>22</v>
      </c>
      <c r="AK5" s="55" t="s">
        <v>22</v>
      </c>
      <c r="AL5" s="102"/>
      <c r="AM5" s="104"/>
      <c r="AN5" s="104"/>
      <c r="AO5" s="129"/>
      <c r="AP5" s="25" t="s">
        <v>201</v>
      </c>
      <c r="AQ5" s="130" t="s">
        <v>202</v>
      </c>
      <c r="AR5" s="131" t="s">
        <v>203</v>
      </c>
      <c r="AS5" s="127"/>
      <c r="AT5" s="127"/>
      <c r="AU5" s="127"/>
      <c r="AV5" s="132" t="s">
        <v>204</v>
      </c>
      <c r="AW5" s="25" t="s">
        <v>205</v>
      </c>
      <c r="AX5" s="25" t="s">
        <v>206</v>
      </c>
      <c r="AY5" s="23" t="s">
        <v>100</v>
      </c>
      <c r="AZ5" s="23" t="s">
        <v>207</v>
      </c>
      <c r="BA5" s="23" t="s">
        <v>208</v>
      </c>
      <c r="BB5" s="150" t="s">
        <v>101</v>
      </c>
      <c r="BC5" s="55"/>
      <c r="BD5" s="151"/>
      <c r="BE5" s="151"/>
      <c r="BF5" s="23"/>
      <c r="BG5" s="23"/>
      <c r="BH5" s="27"/>
      <c r="BI5" s="23"/>
      <c r="BJ5" s="23" t="s">
        <v>209</v>
      </c>
      <c r="BK5" s="23" t="s">
        <v>210</v>
      </c>
      <c r="BL5" s="23" t="s">
        <v>211</v>
      </c>
      <c r="BM5" s="23"/>
      <c r="BN5" s="23"/>
      <c r="BO5" s="181"/>
    </row>
    <row r="6" s="3" customFormat="1" ht="29.45" customHeight="1" spans="2:67">
      <c r="B6" s="28"/>
      <c r="C6" s="28"/>
      <c r="D6" s="29"/>
      <c r="E6" s="29"/>
      <c r="F6" s="29"/>
      <c r="G6" s="29"/>
      <c r="H6" s="30"/>
      <c r="I6" s="56"/>
      <c r="J6" s="29"/>
      <c r="K6" s="56"/>
      <c r="L6" s="56"/>
      <c r="M6" s="56"/>
      <c r="N6" s="56"/>
      <c r="O6" s="57">
        <f t="shared" ref="O6:AA6" si="0">O7+O36+O50</f>
        <v>786.29</v>
      </c>
      <c r="P6" s="57">
        <f t="shared" si="0"/>
        <v>243.549</v>
      </c>
      <c r="Q6" s="57">
        <f t="shared" si="0"/>
        <v>49.089</v>
      </c>
      <c r="R6" s="57">
        <f t="shared" si="0"/>
        <v>254.214</v>
      </c>
      <c r="S6" s="57">
        <f t="shared" si="0"/>
        <v>239.438</v>
      </c>
      <c r="T6" s="57">
        <f t="shared" si="0"/>
        <v>0</v>
      </c>
      <c r="U6" s="57">
        <f t="shared" si="0"/>
        <v>19117.8</v>
      </c>
      <c r="V6" s="57">
        <f t="shared" si="0"/>
        <v>6134.4</v>
      </c>
      <c r="W6" s="57">
        <f t="shared" si="0"/>
        <v>1.463</v>
      </c>
      <c r="X6" s="57">
        <f t="shared" si="0"/>
        <v>0</v>
      </c>
      <c r="Y6" s="57">
        <f t="shared" si="0"/>
        <v>465978.9</v>
      </c>
      <c r="Z6" s="57">
        <f t="shared" si="0"/>
        <v>41040.3</v>
      </c>
      <c r="AA6" s="57">
        <f t="shared" si="0"/>
        <v>110.8311</v>
      </c>
      <c r="AB6" s="57"/>
      <c r="AC6" s="57"/>
      <c r="AD6" s="57">
        <f t="shared" ref="AD6:AO6" si="1">AD7+AD36+AD50</f>
        <v>42482</v>
      </c>
      <c r="AE6" s="57">
        <f t="shared" si="1"/>
        <v>0</v>
      </c>
      <c r="AF6" s="57">
        <f t="shared" si="1"/>
        <v>1729335.9185</v>
      </c>
      <c r="AG6" s="57">
        <f t="shared" si="1"/>
        <v>828840.4</v>
      </c>
      <c r="AH6" s="57">
        <f t="shared" si="1"/>
        <v>1044857.1616</v>
      </c>
      <c r="AI6" s="57">
        <f t="shared" si="1"/>
        <v>501790.12</v>
      </c>
      <c r="AJ6" s="57">
        <f t="shared" si="1"/>
        <v>236575.8</v>
      </c>
      <c r="AK6" s="57">
        <f t="shared" si="1"/>
        <v>122817.693097</v>
      </c>
      <c r="AL6" s="57">
        <f t="shared" si="1"/>
        <v>270664.48</v>
      </c>
      <c r="AM6" s="57">
        <f t="shared" si="1"/>
        <v>188016.230009053</v>
      </c>
      <c r="AN6" s="57">
        <f t="shared" si="1"/>
        <v>200976.943699387</v>
      </c>
      <c r="AO6" s="133">
        <f t="shared" si="1"/>
        <v>172015</v>
      </c>
      <c r="AP6" s="79"/>
      <c r="AQ6" s="134"/>
      <c r="AR6" s="56"/>
      <c r="AS6" s="56"/>
      <c r="AT6" s="56"/>
      <c r="AU6" s="56"/>
      <c r="AV6" s="56"/>
      <c r="AW6" s="56"/>
      <c r="AX6" s="152"/>
      <c r="AY6" s="152"/>
      <c r="AZ6" s="152"/>
      <c r="BA6" s="152"/>
      <c r="BB6" s="152"/>
      <c r="BC6" s="152"/>
      <c r="BD6" s="152"/>
      <c r="BE6" s="152"/>
      <c r="BF6" s="152"/>
      <c r="BG6" s="152"/>
      <c r="BH6" s="152"/>
      <c r="BI6" s="169"/>
      <c r="BJ6" s="152"/>
      <c r="BK6" s="152"/>
      <c r="BL6" s="152"/>
      <c r="BM6" s="152"/>
      <c r="BN6" s="152"/>
      <c r="BO6" s="182"/>
    </row>
    <row r="7" s="4" customFormat="1" ht="24" customHeight="1" spans="2:67">
      <c r="B7" s="31" t="s">
        <v>212</v>
      </c>
      <c r="C7" s="32"/>
      <c r="D7" s="32"/>
      <c r="E7" s="32"/>
      <c r="F7" s="32"/>
      <c r="G7" s="32"/>
      <c r="H7" s="33"/>
      <c r="I7" s="58"/>
      <c r="J7" s="32"/>
      <c r="K7" s="58"/>
      <c r="L7" s="58"/>
      <c r="M7" s="58"/>
      <c r="N7" s="58"/>
      <c r="O7" s="59">
        <f t="shared" ref="O7:AA7" si="2">SUBTOTAL(9,O8:O35)</f>
        <v>492.706</v>
      </c>
      <c r="P7" s="59">
        <f t="shared" si="2"/>
        <v>192.709</v>
      </c>
      <c r="Q7" s="59">
        <f t="shared" si="2"/>
        <v>19.31</v>
      </c>
      <c r="R7" s="59">
        <f t="shared" si="2"/>
        <v>160.908</v>
      </c>
      <c r="S7" s="59">
        <f t="shared" si="2"/>
        <v>119.779</v>
      </c>
      <c r="T7" s="59">
        <f t="shared" si="2"/>
        <v>0</v>
      </c>
      <c r="U7" s="59">
        <f t="shared" si="2"/>
        <v>0</v>
      </c>
      <c r="V7" s="59">
        <f t="shared" si="2"/>
        <v>0</v>
      </c>
      <c r="W7" s="59">
        <f t="shared" si="2"/>
        <v>0</v>
      </c>
      <c r="X7" s="59">
        <f t="shared" si="2"/>
        <v>0</v>
      </c>
      <c r="Y7" s="59">
        <f t="shared" si="2"/>
        <v>442736.1</v>
      </c>
      <c r="Z7" s="59">
        <f t="shared" si="2"/>
        <v>32303.7</v>
      </c>
      <c r="AA7" s="59">
        <f t="shared" si="2"/>
        <v>81.5651</v>
      </c>
      <c r="AB7" s="59"/>
      <c r="AC7" s="59"/>
      <c r="AD7" s="59">
        <f t="shared" ref="AD7:AO7" si="3">SUBTOTAL(9,AD8:AD35)</f>
        <v>21561</v>
      </c>
      <c r="AE7" s="59">
        <f t="shared" si="3"/>
        <v>0</v>
      </c>
      <c r="AF7" s="59">
        <f t="shared" si="3"/>
        <v>1415194.0312</v>
      </c>
      <c r="AG7" s="59">
        <f t="shared" si="3"/>
        <v>801531</v>
      </c>
      <c r="AH7" s="59">
        <f t="shared" si="3"/>
        <v>975730.7616</v>
      </c>
      <c r="AI7" s="59">
        <f t="shared" si="3"/>
        <v>409064.59</v>
      </c>
      <c r="AJ7" s="59">
        <f t="shared" si="3"/>
        <v>236575.8</v>
      </c>
      <c r="AK7" s="59">
        <f t="shared" si="3"/>
        <v>122817.693097</v>
      </c>
      <c r="AL7" s="59">
        <f t="shared" si="3"/>
        <v>176436.24</v>
      </c>
      <c r="AM7" s="59">
        <f t="shared" si="3"/>
        <v>136082.29362076</v>
      </c>
      <c r="AN7" s="59">
        <f t="shared" si="3"/>
        <v>156178.763699387</v>
      </c>
      <c r="AO7" s="59">
        <f t="shared" si="3"/>
        <v>105553</v>
      </c>
      <c r="AP7" s="135"/>
      <c r="AQ7" s="136"/>
      <c r="AR7" s="58"/>
      <c r="AS7" s="58"/>
      <c r="AT7" s="58"/>
      <c r="AU7" s="58"/>
      <c r="AV7" s="58"/>
      <c r="AW7" s="58"/>
      <c r="AX7" s="153"/>
      <c r="AY7" s="153"/>
      <c r="AZ7" s="153"/>
      <c r="BA7" s="153"/>
      <c r="BB7" s="153"/>
      <c r="BC7" s="153"/>
      <c r="BD7" s="153"/>
      <c r="BE7" s="153"/>
      <c r="BF7" s="153"/>
      <c r="BG7" s="153"/>
      <c r="BH7" s="153"/>
      <c r="BI7" s="170"/>
      <c r="BJ7" s="153"/>
      <c r="BK7" s="153"/>
      <c r="BL7" s="153"/>
      <c r="BM7" s="153"/>
      <c r="BN7" s="153"/>
      <c r="BO7" s="183"/>
    </row>
    <row r="8" s="1" customFormat="1" ht="111.45" customHeight="1" spans="2:67">
      <c r="B8" s="34">
        <v>1</v>
      </c>
      <c r="C8" s="34">
        <v>29</v>
      </c>
      <c r="D8" s="34" t="s">
        <v>213</v>
      </c>
      <c r="E8" s="34" t="s">
        <v>214</v>
      </c>
      <c r="F8" s="35" t="s">
        <v>215</v>
      </c>
      <c r="G8" s="34" t="s">
        <v>216</v>
      </c>
      <c r="H8" s="35" t="s">
        <v>217</v>
      </c>
      <c r="I8" s="47" t="s">
        <v>218</v>
      </c>
      <c r="J8" s="34" t="s">
        <v>216</v>
      </c>
      <c r="K8" s="34" t="s">
        <v>219</v>
      </c>
      <c r="L8" s="47" t="s">
        <v>220</v>
      </c>
      <c r="M8" s="47" t="s">
        <v>221</v>
      </c>
      <c r="N8" s="47" t="s">
        <v>222</v>
      </c>
      <c r="O8" s="60">
        <f t="shared" ref="O8:O24" si="4">SUM(P8:S8)</f>
        <v>10.858</v>
      </c>
      <c r="P8" s="35">
        <v>10.858</v>
      </c>
      <c r="Q8" s="60">
        <v>0</v>
      </c>
      <c r="R8" s="60">
        <v>0</v>
      </c>
      <c r="S8" s="60">
        <v>0</v>
      </c>
      <c r="T8" s="60"/>
      <c r="U8" s="60"/>
      <c r="V8" s="60"/>
      <c r="W8" s="60"/>
      <c r="X8" s="60" t="s">
        <v>223</v>
      </c>
      <c r="Y8" s="82">
        <v>34265</v>
      </c>
      <c r="Z8" s="82">
        <v>3785.6</v>
      </c>
      <c r="AA8" s="60">
        <f>10.858-1.246-0.0728</f>
        <v>9.5392</v>
      </c>
      <c r="AB8" s="47">
        <v>2022</v>
      </c>
      <c r="AC8" s="47">
        <v>2026</v>
      </c>
      <c r="AD8" s="47"/>
      <c r="AE8" s="47"/>
      <c r="AF8" s="34">
        <v>211964</v>
      </c>
      <c r="AG8" s="49">
        <v>123609</v>
      </c>
      <c r="AH8" s="47">
        <v>143288</v>
      </c>
      <c r="AI8" s="34">
        <v>54290</v>
      </c>
      <c r="AJ8" s="49">
        <v>44620</v>
      </c>
      <c r="AK8" s="35">
        <v>28440.424097</v>
      </c>
      <c r="AL8" s="68">
        <v>10030</v>
      </c>
      <c r="AM8" s="105">
        <f t="shared" ref="AM8:AM24" si="5">(AH8+BJ8)*AI8/AF8-AJ8</f>
        <v>-1516.66396180484</v>
      </c>
      <c r="AN8" s="105">
        <v>8000</v>
      </c>
      <c r="AO8" s="115">
        <v>8000</v>
      </c>
      <c r="AP8" s="52" t="s">
        <v>224</v>
      </c>
      <c r="AQ8" s="54" t="s">
        <v>225</v>
      </c>
      <c r="AR8" s="52" t="s">
        <v>218</v>
      </c>
      <c r="AS8" s="52" t="e">
        <f>VLOOKUP(H8,[1]计划汇总表!$D$1:$AR$65536,41,0)</f>
        <v>#N/A</v>
      </c>
      <c r="AT8" s="52" t="e">
        <f>VLOOKUP(H8,[1]计划汇总表!$D$1:$Z$65536,23,0)</f>
        <v>#N/A</v>
      </c>
      <c r="AU8" s="52" t="e">
        <f>AT8-AS8</f>
        <v>#N/A</v>
      </c>
      <c r="AV8" s="54" t="s">
        <v>226</v>
      </c>
      <c r="AW8" s="52" t="s">
        <v>227</v>
      </c>
      <c r="AX8" s="54" t="s">
        <v>228</v>
      </c>
      <c r="AY8" s="52" t="s">
        <v>229</v>
      </c>
      <c r="AZ8" s="54" t="s">
        <v>230</v>
      </c>
      <c r="BA8" s="52" t="s">
        <v>231</v>
      </c>
      <c r="BB8" s="54" t="s">
        <v>232</v>
      </c>
      <c r="BC8" s="52" t="s">
        <v>224</v>
      </c>
      <c r="BD8" s="68" t="s">
        <v>224</v>
      </c>
      <c r="BE8" s="52" t="s">
        <v>224</v>
      </c>
      <c r="BF8" s="68" t="s">
        <v>224</v>
      </c>
      <c r="BG8" s="52" t="s">
        <v>233</v>
      </c>
      <c r="BH8" s="68" t="s">
        <v>233</v>
      </c>
      <c r="BI8" s="38" t="s">
        <v>234</v>
      </c>
      <c r="BJ8" s="68">
        <v>25000</v>
      </c>
      <c r="BK8" s="171">
        <v>0.9</v>
      </c>
      <c r="BL8" s="68">
        <v>5</v>
      </c>
      <c r="BM8" s="52" t="s">
        <v>235</v>
      </c>
      <c r="BN8" s="184"/>
      <c r="BO8" s="185" t="s">
        <v>236</v>
      </c>
    </row>
    <row r="9" s="1" customFormat="1" ht="49.5" customHeight="1" spans="2:67">
      <c r="B9" s="34">
        <v>2</v>
      </c>
      <c r="C9" s="34">
        <v>9</v>
      </c>
      <c r="D9" s="34" t="s">
        <v>213</v>
      </c>
      <c r="E9" s="34" t="s">
        <v>237</v>
      </c>
      <c r="F9" s="34" t="s">
        <v>238</v>
      </c>
      <c r="G9" s="34" t="s">
        <v>239</v>
      </c>
      <c r="H9" s="35" t="s">
        <v>240</v>
      </c>
      <c r="I9" s="47" t="s">
        <v>28</v>
      </c>
      <c r="J9" s="34" t="s">
        <v>239</v>
      </c>
      <c r="K9" s="47" t="s">
        <v>241</v>
      </c>
      <c r="L9" s="47">
        <v>84.62</v>
      </c>
      <c r="M9" s="47">
        <v>95.1</v>
      </c>
      <c r="N9" s="47" t="s">
        <v>155</v>
      </c>
      <c r="O9" s="60">
        <f t="shared" si="4"/>
        <v>10.48</v>
      </c>
      <c r="P9" s="60"/>
      <c r="Q9" s="60">
        <v>1.4</v>
      </c>
      <c r="R9" s="60">
        <v>9.08</v>
      </c>
      <c r="S9" s="60"/>
      <c r="T9" s="60"/>
      <c r="U9" s="60"/>
      <c r="V9" s="60"/>
      <c r="W9" s="60"/>
      <c r="X9" s="60"/>
      <c r="Y9" s="82"/>
      <c r="Z9" s="82"/>
      <c r="AA9" s="60">
        <v>10.48</v>
      </c>
      <c r="AB9" s="82">
        <v>2022</v>
      </c>
      <c r="AC9" s="82">
        <v>2024</v>
      </c>
      <c r="AD9" s="82"/>
      <c r="AE9" s="82"/>
      <c r="AF9" s="47">
        <v>2581</v>
      </c>
      <c r="AG9" s="97">
        <v>1200</v>
      </c>
      <c r="AH9" s="47">
        <v>2580.73</v>
      </c>
      <c r="AI9" s="106">
        <f>MIN(230*O9,AF9*0.9)</f>
        <v>2322.9</v>
      </c>
      <c r="AJ9" s="34">
        <v>1000</v>
      </c>
      <c r="AK9" s="38">
        <v>500</v>
      </c>
      <c r="AL9" s="107">
        <f>AI9-AJ9</f>
        <v>1322.9</v>
      </c>
      <c r="AM9" s="105">
        <f t="shared" si="5"/>
        <v>1322.657</v>
      </c>
      <c r="AN9" s="105">
        <f t="shared" ref="AN9:AN19" si="6">AM9</f>
        <v>1322.657</v>
      </c>
      <c r="AO9" s="115">
        <v>1323</v>
      </c>
      <c r="AP9" s="69" t="s">
        <v>224</v>
      </c>
      <c r="AQ9" s="54" t="s">
        <v>242</v>
      </c>
      <c r="AR9" s="68" t="s">
        <v>28</v>
      </c>
      <c r="AS9" s="52">
        <f>VLOOKUP(H9,[1]计划汇总表!$D$1:$AR$65536,41,0)</f>
        <v>2323</v>
      </c>
      <c r="AT9" s="52">
        <f>VLOOKUP(H9,[1]计划汇总表!$D$1:$Z$65536,23,0)</f>
        <v>2323</v>
      </c>
      <c r="AU9" s="52">
        <f t="shared" ref="AU9:AU55" si="7">AT9-AS9</f>
        <v>0</v>
      </c>
      <c r="AV9" s="54" t="s">
        <v>243</v>
      </c>
      <c r="AW9" s="68" t="s">
        <v>120</v>
      </c>
      <c r="AX9" s="54" t="s">
        <v>244</v>
      </c>
      <c r="AY9" s="68" t="s">
        <v>120</v>
      </c>
      <c r="AZ9" s="68" t="s">
        <v>120</v>
      </c>
      <c r="BA9" s="52"/>
      <c r="BB9" s="52" t="s">
        <v>245</v>
      </c>
      <c r="BC9" s="69" t="s">
        <v>224</v>
      </c>
      <c r="BD9" s="69" t="s">
        <v>224</v>
      </c>
      <c r="BE9" s="69" t="s">
        <v>224</v>
      </c>
      <c r="BF9" s="69" t="s">
        <v>224</v>
      </c>
      <c r="BG9" s="69" t="s">
        <v>233</v>
      </c>
      <c r="BH9" s="69" t="s">
        <v>233</v>
      </c>
      <c r="BI9" s="172" t="s">
        <v>246</v>
      </c>
      <c r="BJ9" s="54"/>
      <c r="BK9" s="171"/>
      <c r="BL9" s="52"/>
      <c r="BM9" s="52"/>
      <c r="BN9" s="52"/>
      <c r="BO9" s="185"/>
    </row>
    <row r="10" s="1" customFormat="1" ht="49.5" customHeight="1" spans="2:67">
      <c r="B10" s="34">
        <v>3</v>
      </c>
      <c r="C10" s="34">
        <v>10</v>
      </c>
      <c r="D10" s="34" t="s">
        <v>213</v>
      </c>
      <c r="E10" s="34" t="s">
        <v>237</v>
      </c>
      <c r="F10" s="34" t="s">
        <v>247</v>
      </c>
      <c r="G10" s="34" t="s">
        <v>248</v>
      </c>
      <c r="H10" s="35" t="s">
        <v>249</v>
      </c>
      <c r="I10" s="47" t="s">
        <v>28</v>
      </c>
      <c r="J10" s="34" t="s">
        <v>248</v>
      </c>
      <c r="K10" s="47" t="s">
        <v>241</v>
      </c>
      <c r="L10" s="47" t="s">
        <v>250</v>
      </c>
      <c r="M10" s="47" t="s">
        <v>251</v>
      </c>
      <c r="N10" s="47" t="s">
        <v>17</v>
      </c>
      <c r="O10" s="60">
        <f t="shared" si="4"/>
        <v>11.06</v>
      </c>
      <c r="P10" s="60">
        <v>11.06</v>
      </c>
      <c r="Q10" s="60"/>
      <c r="R10" s="60"/>
      <c r="S10" s="60"/>
      <c r="T10" s="60"/>
      <c r="U10" s="60"/>
      <c r="V10" s="60"/>
      <c r="W10" s="60"/>
      <c r="X10" s="60"/>
      <c r="Y10" s="82"/>
      <c r="Z10" s="82"/>
      <c r="AA10" s="60"/>
      <c r="AB10" s="82">
        <v>2024</v>
      </c>
      <c r="AC10" s="83">
        <v>2025</v>
      </c>
      <c r="AD10" s="82"/>
      <c r="AE10" s="82"/>
      <c r="AF10" s="84">
        <v>5271.48</v>
      </c>
      <c r="AG10" s="84">
        <v>0</v>
      </c>
      <c r="AH10" s="49">
        <v>1800</v>
      </c>
      <c r="AI10" s="106">
        <v>4744</v>
      </c>
      <c r="AJ10" s="34">
        <v>1800</v>
      </c>
      <c r="AK10" s="85">
        <v>0</v>
      </c>
      <c r="AL10" s="107">
        <v>2944</v>
      </c>
      <c r="AM10" s="105">
        <f t="shared" si="5"/>
        <v>-180.113364747661</v>
      </c>
      <c r="AN10" s="105">
        <f t="shared" si="6"/>
        <v>-180.113364747661</v>
      </c>
      <c r="AO10" s="115">
        <v>2944</v>
      </c>
      <c r="AP10" s="69" t="s">
        <v>224</v>
      </c>
      <c r="AQ10" s="54" t="s">
        <v>252</v>
      </c>
      <c r="AR10" s="68" t="s">
        <v>28</v>
      </c>
      <c r="AS10" s="52">
        <f>VLOOKUP(H10,[1]计划汇总表!$D$1:$AR$65536,41,0)</f>
        <v>4744</v>
      </c>
      <c r="AT10" s="52">
        <f>VLOOKUP(H10,[1]计划汇总表!$D$1:$Z$65536,23,0)</f>
        <v>4744</v>
      </c>
      <c r="AU10" s="52">
        <f t="shared" si="7"/>
        <v>0</v>
      </c>
      <c r="AV10" s="68" t="s">
        <v>253</v>
      </c>
      <c r="AW10" s="68" t="s">
        <v>120</v>
      </c>
      <c r="AX10" s="52" t="s">
        <v>254</v>
      </c>
      <c r="AY10" s="68" t="s">
        <v>120</v>
      </c>
      <c r="AZ10" s="68" t="s">
        <v>120</v>
      </c>
      <c r="BA10" s="38">
        <v>2024.12</v>
      </c>
      <c r="BB10" s="38">
        <v>2024.11</v>
      </c>
      <c r="BC10" s="69" t="s">
        <v>224</v>
      </c>
      <c r="BD10" s="69" t="s">
        <v>224</v>
      </c>
      <c r="BE10" s="69" t="s">
        <v>224</v>
      </c>
      <c r="BF10" s="69" t="s">
        <v>224</v>
      </c>
      <c r="BG10" s="69" t="s">
        <v>224</v>
      </c>
      <c r="BH10" s="69" t="s">
        <v>224</v>
      </c>
      <c r="BI10" s="172" t="s">
        <v>255</v>
      </c>
      <c r="BJ10" s="52"/>
      <c r="BK10" s="171"/>
      <c r="BL10" s="52"/>
      <c r="BM10" s="52"/>
      <c r="BN10" s="52"/>
      <c r="BO10" s="185"/>
    </row>
    <row r="11" s="1" customFormat="1" ht="49.5" customHeight="1" spans="2:67">
      <c r="B11" s="34">
        <v>4</v>
      </c>
      <c r="C11" s="34">
        <v>17</v>
      </c>
      <c r="D11" s="34" t="s">
        <v>213</v>
      </c>
      <c r="E11" s="34" t="s">
        <v>256</v>
      </c>
      <c r="F11" s="34" t="s">
        <v>257</v>
      </c>
      <c r="G11" s="34" t="s">
        <v>258</v>
      </c>
      <c r="H11" s="35" t="s">
        <v>259</v>
      </c>
      <c r="I11" s="34" t="s">
        <v>28</v>
      </c>
      <c r="J11" s="34" t="s">
        <v>258</v>
      </c>
      <c r="K11" s="47" t="s">
        <v>241</v>
      </c>
      <c r="L11" s="47">
        <v>82.271</v>
      </c>
      <c r="M11" s="47">
        <v>107.116</v>
      </c>
      <c r="N11" s="47" t="s">
        <v>155</v>
      </c>
      <c r="O11" s="60">
        <f t="shared" si="4"/>
        <v>24.845</v>
      </c>
      <c r="P11" s="60"/>
      <c r="Q11" s="60"/>
      <c r="R11" s="60">
        <v>24.845</v>
      </c>
      <c r="S11" s="60"/>
      <c r="T11" s="60"/>
      <c r="U11" s="60"/>
      <c r="V11" s="60"/>
      <c r="W11" s="60"/>
      <c r="X11" s="74"/>
      <c r="Y11" s="82"/>
      <c r="Z11" s="82"/>
      <c r="AA11" s="74"/>
      <c r="AB11" s="82">
        <v>2024</v>
      </c>
      <c r="AC11" s="82">
        <v>2024</v>
      </c>
      <c r="AD11" s="82"/>
      <c r="AE11" s="82"/>
      <c r="AF11" s="85">
        <v>9659.93</v>
      </c>
      <c r="AG11" s="84">
        <v>5000</v>
      </c>
      <c r="AH11" s="47">
        <v>7925.33</v>
      </c>
      <c r="AI11" s="106">
        <v>5714</v>
      </c>
      <c r="AJ11" s="34">
        <v>2000</v>
      </c>
      <c r="AK11" s="85">
        <v>500</v>
      </c>
      <c r="AL11" s="107">
        <v>3714</v>
      </c>
      <c r="AM11" s="105">
        <f t="shared" si="5"/>
        <v>2687.95691273125</v>
      </c>
      <c r="AN11" s="105">
        <v>3714</v>
      </c>
      <c r="AO11" s="115">
        <v>3714</v>
      </c>
      <c r="AP11" s="69" t="s">
        <v>224</v>
      </c>
      <c r="AQ11" s="54" t="s">
        <v>260</v>
      </c>
      <c r="AR11" s="68" t="s">
        <v>28</v>
      </c>
      <c r="AS11" s="52">
        <f>VLOOKUP(H11,[1]计划汇总表!$D$1:$AR$65536,41,0)</f>
        <v>5714</v>
      </c>
      <c r="AT11" s="52">
        <f>VLOOKUP(H11,[1]计划汇总表!$D$1:$Z$65536,23,0)</f>
        <v>5714</v>
      </c>
      <c r="AU11" s="52">
        <f t="shared" si="7"/>
        <v>0</v>
      </c>
      <c r="AV11" s="68" t="s">
        <v>261</v>
      </c>
      <c r="AW11" s="154" t="s">
        <v>120</v>
      </c>
      <c r="AX11" s="68" t="s">
        <v>262</v>
      </c>
      <c r="AY11" s="154" t="s">
        <v>120</v>
      </c>
      <c r="AZ11" s="154" t="s">
        <v>120</v>
      </c>
      <c r="BA11" s="87">
        <v>2024.09</v>
      </c>
      <c r="BB11" s="87" t="s">
        <v>165</v>
      </c>
      <c r="BC11" s="69" t="s">
        <v>224</v>
      </c>
      <c r="BD11" s="69" t="s">
        <v>224</v>
      </c>
      <c r="BE11" s="69" t="s">
        <v>263</v>
      </c>
      <c r="BF11" s="69" t="s">
        <v>224</v>
      </c>
      <c r="BG11" s="69" t="s">
        <v>233</v>
      </c>
      <c r="BH11" s="52">
        <v>0</v>
      </c>
      <c r="BI11" s="51" t="s">
        <v>264</v>
      </c>
      <c r="BJ11" s="145">
        <v>0</v>
      </c>
      <c r="BK11" s="171">
        <v>1</v>
      </c>
      <c r="BL11" s="52">
        <v>24.845</v>
      </c>
      <c r="BM11" s="52" t="s">
        <v>265</v>
      </c>
      <c r="BN11" s="52"/>
      <c r="BO11" s="185"/>
    </row>
    <row r="12" s="1" customFormat="1" ht="49.5" customHeight="1" spans="2:67">
      <c r="B12" s="34">
        <v>5</v>
      </c>
      <c r="C12" s="34">
        <v>18</v>
      </c>
      <c r="D12" s="34" t="s">
        <v>213</v>
      </c>
      <c r="E12" s="34" t="s">
        <v>256</v>
      </c>
      <c r="F12" s="34" t="s">
        <v>266</v>
      </c>
      <c r="G12" s="34" t="s">
        <v>267</v>
      </c>
      <c r="H12" s="35" t="s">
        <v>268</v>
      </c>
      <c r="I12" s="47" t="s">
        <v>28</v>
      </c>
      <c r="J12" s="34" t="s">
        <v>267</v>
      </c>
      <c r="K12" s="47" t="s">
        <v>219</v>
      </c>
      <c r="L12" s="47">
        <v>2585.406</v>
      </c>
      <c r="M12" s="47">
        <v>2593.326</v>
      </c>
      <c r="N12" s="47" t="s">
        <v>17</v>
      </c>
      <c r="O12" s="60">
        <f t="shared" si="4"/>
        <v>7.92</v>
      </c>
      <c r="P12" s="60">
        <v>7.92</v>
      </c>
      <c r="Q12" s="60"/>
      <c r="R12" s="60"/>
      <c r="S12" s="60"/>
      <c r="T12" s="60"/>
      <c r="U12" s="60"/>
      <c r="V12" s="60"/>
      <c r="W12" s="60"/>
      <c r="X12" s="60"/>
      <c r="Y12" s="82"/>
      <c r="Z12" s="82"/>
      <c r="AA12" s="60"/>
      <c r="AB12" s="82">
        <v>2024</v>
      </c>
      <c r="AC12" s="82">
        <v>2025</v>
      </c>
      <c r="AD12" s="82"/>
      <c r="AE12" s="82"/>
      <c r="AF12" s="84">
        <v>4788.56</v>
      </c>
      <c r="AG12" s="84">
        <v>2830</v>
      </c>
      <c r="AH12" s="47">
        <v>4789</v>
      </c>
      <c r="AI12" s="106">
        <v>4310</v>
      </c>
      <c r="AJ12" s="34">
        <v>1800</v>
      </c>
      <c r="AK12" s="85">
        <v>927</v>
      </c>
      <c r="AL12" s="107">
        <v>2510</v>
      </c>
      <c r="AM12" s="105">
        <f t="shared" si="5"/>
        <v>2510.39602719816</v>
      </c>
      <c r="AN12" s="105">
        <f t="shared" si="6"/>
        <v>2510.39602719816</v>
      </c>
      <c r="AO12" s="115">
        <v>2510</v>
      </c>
      <c r="AP12" s="69" t="s">
        <v>224</v>
      </c>
      <c r="AQ12" s="54" t="s">
        <v>269</v>
      </c>
      <c r="AR12" s="68" t="s">
        <v>28</v>
      </c>
      <c r="AS12" s="52">
        <f>VLOOKUP(H12,[1]计划汇总表!$D$1:$AR$65536,41,0)</f>
        <v>4310</v>
      </c>
      <c r="AT12" s="52">
        <f>VLOOKUP(H12,[1]计划汇总表!$D$1:$Z$65536,23,0)</f>
        <v>4310</v>
      </c>
      <c r="AU12" s="52">
        <f t="shared" si="7"/>
        <v>0</v>
      </c>
      <c r="AV12" s="68" t="s">
        <v>270</v>
      </c>
      <c r="AW12" s="68" t="s">
        <v>120</v>
      </c>
      <c r="AX12" s="52" t="s">
        <v>271</v>
      </c>
      <c r="AY12" s="52" t="s">
        <v>120</v>
      </c>
      <c r="AZ12" s="68" t="s">
        <v>120</v>
      </c>
      <c r="BA12" s="34" t="s">
        <v>272</v>
      </c>
      <c r="BB12" s="34" t="s">
        <v>273</v>
      </c>
      <c r="BC12" s="69" t="s">
        <v>224</v>
      </c>
      <c r="BD12" s="69" t="s">
        <v>224</v>
      </c>
      <c r="BE12" s="69" t="s">
        <v>263</v>
      </c>
      <c r="BF12" s="69" t="s">
        <v>224</v>
      </c>
      <c r="BG12" s="69" t="s">
        <v>233</v>
      </c>
      <c r="BH12" s="52">
        <v>0</v>
      </c>
      <c r="BI12" s="51" t="s">
        <v>274</v>
      </c>
      <c r="BJ12" s="145">
        <v>0</v>
      </c>
      <c r="BK12" s="171">
        <v>1</v>
      </c>
      <c r="BL12" s="52">
        <v>7.92</v>
      </c>
      <c r="BM12" s="52" t="s">
        <v>275</v>
      </c>
      <c r="BN12" s="52"/>
      <c r="BO12" s="185"/>
    </row>
    <row r="13" s="1" customFormat="1" ht="75" customHeight="1" spans="2:67">
      <c r="B13" s="34">
        <v>6</v>
      </c>
      <c r="C13" s="34">
        <v>19</v>
      </c>
      <c r="D13" s="34" t="s">
        <v>213</v>
      </c>
      <c r="E13" s="34" t="s">
        <v>256</v>
      </c>
      <c r="F13" s="34" t="s">
        <v>276</v>
      </c>
      <c r="G13" s="34" t="s">
        <v>277</v>
      </c>
      <c r="H13" s="35" t="s">
        <v>278</v>
      </c>
      <c r="I13" s="47" t="s">
        <v>28</v>
      </c>
      <c r="J13" s="34" t="s">
        <v>277</v>
      </c>
      <c r="K13" s="47" t="s">
        <v>241</v>
      </c>
      <c r="L13" s="47">
        <v>119.104</v>
      </c>
      <c r="M13" s="47">
        <v>137.319</v>
      </c>
      <c r="N13" s="47" t="s">
        <v>155</v>
      </c>
      <c r="O13" s="60">
        <f t="shared" si="4"/>
        <v>18.215</v>
      </c>
      <c r="P13" s="60"/>
      <c r="Q13" s="60"/>
      <c r="R13" s="60">
        <v>18.215</v>
      </c>
      <c r="S13" s="60"/>
      <c r="T13" s="60"/>
      <c r="U13" s="60"/>
      <c r="V13" s="60"/>
      <c r="W13" s="60"/>
      <c r="X13" s="60"/>
      <c r="Y13" s="82"/>
      <c r="Z13" s="82"/>
      <c r="AA13" s="60"/>
      <c r="AB13" s="82">
        <v>2024</v>
      </c>
      <c r="AC13" s="82">
        <v>2025</v>
      </c>
      <c r="AD13" s="82"/>
      <c r="AE13" s="82"/>
      <c r="AF13" s="84">
        <v>4965.83</v>
      </c>
      <c r="AG13" s="84">
        <v>3070</v>
      </c>
      <c r="AH13" s="47">
        <v>4000</v>
      </c>
      <c r="AI13" s="106">
        <v>4189</v>
      </c>
      <c r="AJ13" s="34">
        <v>1800</v>
      </c>
      <c r="AK13" s="34">
        <v>0</v>
      </c>
      <c r="AL13" s="107">
        <v>2389</v>
      </c>
      <c r="AM13" s="105">
        <f t="shared" si="5"/>
        <v>2389</v>
      </c>
      <c r="AN13" s="105">
        <f t="shared" si="6"/>
        <v>2389</v>
      </c>
      <c r="AO13" s="115">
        <v>2389</v>
      </c>
      <c r="AP13" s="69" t="s">
        <v>224</v>
      </c>
      <c r="AQ13" s="54" t="s">
        <v>279</v>
      </c>
      <c r="AR13" s="68" t="s">
        <v>114</v>
      </c>
      <c r="AS13" s="52">
        <f>VLOOKUP(H13,[1]计划汇总表!$D$1:$AR$65536,41,0)</f>
        <v>4189</v>
      </c>
      <c r="AT13" s="52">
        <f>VLOOKUP(H13,[1]计划汇总表!$D$1:$Z$65536,23,0)</f>
        <v>4189</v>
      </c>
      <c r="AU13" s="52">
        <f t="shared" si="7"/>
        <v>0</v>
      </c>
      <c r="AV13" s="68" t="s">
        <v>280</v>
      </c>
      <c r="AW13" s="68" t="s">
        <v>120</v>
      </c>
      <c r="AX13" s="52" t="s">
        <v>281</v>
      </c>
      <c r="AY13" s="52" t="s">
        <v>120</v>
      </c>
      <c r="AZ13" s="68" t="s">
        <v>120</v>
      </c>
      <c r="BA13" s="34" t="s">
        <v>282</v>
      </c>
      <c r="BB13" s="34" t="s">
        <v>283</v>
      </c>
      <c r="BC13" s="69" t="s">
        <v>224</v>
      </c>
      <c r="BD13" s="69" t="s">
        <v>224</v>
      </c>
      <c r="BE13" s="69" t="s">
        <v>263</v>
      </c>
      <c r="BF13" s="69" t="s">
        <v>224</v>
      </c>
      <c r="BG13" s="69" t="s">
        <v>233</v>
      </c>
      <c r="BH13" s="173">
        <v>0</v>
      </c>
      <c r="BI13" s="51" t="s">
        <v>284</v>
      </c>
      <c r="BJ13" s="52">
        <f>AF13-AH13</f>
        <v>965.83</v>
      </c>
      <c r="BK13" s="171">
        <v>1</v>
      </c>
      <c r="BL13" s="52">
        <f>O13</f>
        <v>18.215</v>
      </c>
      <c r="BM13" s="52" t="s">
        <v>285</v>
      </c>
      <c r="BN13" s="52"/>
      <c r="BO13" s="185"/>
    </row>
    <row r="14" s="1" customFormat="1" ht="49.5" customHeight="1" spans="2:67">
      <c r="B14" s="34">
        <v>7</v>
      </c>
      <c r="C14" s="34">
        <v>20</v>
      </c>
      <c r="D14" s="34" t="s">
        <v>213</v>
      </c>
      <c r="E14" s="34" t="s">
        <v>256</v>
      </c>
      <c r="F14" s="34" t="s">
        <v>276</v>
      </c>
      <c r="G14" s="34" t="s">
        <v>277</v>
      </c>
      <c r="H14" s="35" t="s">
        <v>286</v>
      </c>
      <c r="I14" s="47" t="s">
        <v>28</v>
      </c>
      <c r="J14" s="34" t="s">
        <v>277</v>
      </c>
      <c r="K14" s="47" t="s">
        <v>241</v>
      </c>
      <c r="L14" s="47">
        <v>155.505</v>
      </c>
      <c r="M14" s="47">
        <v>174.795</v>
      </c>
      <c r="N14" s="47" t="s">
        <v>115</v>
      </c>
      <c r="O14" s="60">
        <f t="shared" si="4"/>
        <v>19.29</v>
      </c>
      <c r="P14" s="60"/>
      <c r="Q14" s="60"/>
      <c r="R14" s="60">
        <v>19.29</v>
      </c>
      <c r="S14" s="60"/>
      <c r="T14" s="60"/>
      <c r="U14" s="60"/>
      <c r="V14" s="60"/>
      <c r="W14" s="60"/>
      <c r="X14" s="60"/>
      <c r="Y14" s="82"/>
      <c r="Z14" s="82"/>
      <c r="AA14" s="60"/>
      <c r="AB14" s="82">
        <v>2024</v>
      </c>
      <c r="AC14" s="82">
        <v>2025</v>
      </c>
      <c r="AD14" s="82"/>
      <c r="AE14" s="82"/>
      <c r="AF14" s="84">
        <v>4933.84</v>
      </c>
      <c r="AG14" s="84">
        <v>720</v>
      </c>
      <c r="AH14" s="47">
        <v>2000</v>
      </c>
      <c r="AI14" s="108">
        <v>4437</v>
      </c>
      <c r="AJ14" s="34">
        <v>1800</v>
      </c>
      <c r="AK14" s="34">
        <v>0</v>
      </c>
      <c r="AL14" s="107">
        <v>2637</v>
      </c>
      <c r="AM14" s="105">
        <f t="shared" si="5"/>
        <v>2637</v>
      </c>
      <c r="AN14" s="105">
        <f t="shared" si="6"/>
        <v>2637</v>
      </c>
      <c r="AO14" s="115">
        <v>2637</v>
      </c>
      <c r="AP14" s="69" t="s">
        <v>224</v>
      </c>
      <c r="AQ14" s="54" t="s">
        <v>287</v>
      </c>
      <c r="AR14" s="68" t="s">
        <v>114</v>
      </c>
      <c r="AS14" s="52">
        <f>VLOOKUP(H14,[1]计划汇总表!$D$1:$AR$65536,41,0)</f>
        <v>4437</v>
      </c>
      <c r="AT14" s="52">
        <f>VLOOKUP(H14,[1]计划汇总表!$D$1:$Z$65536,23,0)</f>
        <v>4437</v>
      </c>
      <c r="AU14" s="52">
        <f t="shared" si="7"/>
        <v>0</v>
      </c>
      <c r="AV14" s="68" t="s">
        <v>288</v>
      </c>
      <c r="AW14" s="68" t="s">
        <v>120</v>
      </c>
      <c r="AX14" s="52" t="s">
        <v>289</v>
      </c>
      <c r="AY14" s="52" t="s">
        <v>120</v>
      </c>
      <c r="AZ14" s="68" t="s">
        <v>120</v>
      </c>
      <c r="BA14" s="34" t="s">
        <v>290</v>
      </c>
      <c r="BB14" s="155" t="s">
        <v>291</v>
      </c>
      <c r="BC14" s="69" t="s">
        <v>224</v>
      </c>
      <c r="BD14" s="69" t="s">
        <v>224</v>
      </c>
      <c r="BE14" s="69" t="s">
        <v>263</v>
      </c>
      <c r="BF14" s="69" t="s">
        <v>224</v>
      </c>
      <c r="BG14" s="69" t="s">
        <v>233</v>
      </c>
      <c r="BH14" s="173">
        <v>0</v>
      </c>
      <c r="BI14" s="51" t="s">
        <v>292</v>
      </c>
      <c r="BJ14" s="52">
        <f>AF14-AH14</f>
        <v>2933.84</v>
      </c>
      <c r="BK14" s="171">
        <v>1</v>
      </c>
      <c r="BL14" s="52">
        <f>O14</f>
        <v>19.29</v>
      </c>
      <c r="BM14" s="52" t="s">
        <v>285</v>
      </c>
      <c r="BN14" s="52"/>
      <c r="BO14" s="185"/>
    </row>
    <row r="15" s="1" customFormat="1" ht="49.5" customHeight="1" spans="2:67">
      <c r="B15" s="34">
        <v>8</v>
      </c>
      <c r="C15" s="34">
        <v>21</v>
      </c>
      <c r="D15" s="34" t="s">
        <v>213</v>
      </c>
      <c r="E15" s="34" t="s">
        <v>256</v>
      </c>
      <c r="F15" s="34" t="s">
        <v>276</v>
      </c>
      <c r="G15" s="34" t="s">
        <v>293</v>
      </c>
      <c r="H15" s="35" t="s">
        <v>294</v>
      </c>
      <c r="I15" s="47" t="s">
        <v>28</v>
      </c>
      <c r="J15" s="34" t="s">
        <v>293</v>
      </c>
      <c r="K15" s="47" t="s">
        <v>241</v>
      </c>
      <c r="L15" s="47">
        <v>64.871</v>
      </c>
      <c r="M15" s="47">
        <v>70.781</v>
      </c>
      <c r="N15" s="47" t="s">
        <v>17</v>
      </c>
      <c r="O15" s="60">
        <f t="shared" si="4"/>
        <v>5.91</v>
      </c>
      <c r="P15" s="60">
        <v>5.91</v>
      </c>
      <c r="Q15" s="60"/>
      <c r="R15" s="60"/>
      <c r="S15" s="60"/>
      <c r="T15" s="60"/>
      <c r="U15" s="60"/>
      <c r="V15" s="60"/>
      <c r="W15" s="60"/>
      <c r="X15" s="60"/>
      <c r="Y15" s="82"/>
      <c r="Z15" s="82"/>
      <c r="AA15" s="60"/>
      <c r="AB15" s="82">
        <v>2024</v>
      </c>
      <c r="AC15" s="82">
        <v>2024</v>
      </c>
      <c r="AD15" s="82"/>
      <c r="AE15" s="82"/>
      <c r="AF15" s="84">
        <v>4179.38</v>
      </c>
      <c r="AG15" s="84">
        <v>3750</v>
      </c>
      <c r="AH15" s="47">
        <v>4179</v>
      </c>
      <c r="AI15" s="106">
        <v>2660</v>
      </c>
      <c r="AJ15" s="34">
        <v>1000</v>
      </c>
      <c r="AK15" s="109">
        <v>0</v>
      </c>
      <c r="AL15" s="107">
        <v>1660</v>
      </c>
      <c r="AM15" s="105">
        <f t="shared" si="5"/>
        <v>1659.75814594509</v>
      </c>
      <c r="AN15" s="105">
        <f t="shared" si="6"/>
        <v>1659.75814594509</v>
      </c>
      <c r="AO15" s="115">
        <v>1660</v>
      </c>
      <c r="AP15" s="69" t="s">
        <v>224</v>
      </c>
      <c r="AQ15" s="54" t="s">
        <v>295</v>
      </c>
      <c r="AR15" s="68" t="s">
        <v>28</v>
      </c>
      <c r="AS15" s="52">
        <f>VLOOKUP(H15,[1]计划汇总表!$D$1:$AR$65536,41,0)</f>
        <v>2660</v>
      </c>
      <c r="AT15" s="52">
        <f>VLOOKUP(H15,[1]计划汇总表!$D$1:$Z$65536,23,0)</f>
        <v>2660</v>
      </c>
      <c r="AU15" s="52">
        <f t="shared" si="7"/>
        <v>0</v>
      </c>
      <c r="AV15" s="68" t="s">
        <v>296</v>
      </c>
      <c r="AW15" s="68" t="s">
        <v>120</v>
      </c>
      <c r="AX15" s="52" t="s">
        <v>297</v>
      </c>
      <c r="AY15" s="52" t="s">
        <v>120</v>
      </c>
      <c r="AZ15" s="68" t="s">
        <v>120</v>
      </c>
      <c r="BA15" s="34" t="s">
        <v>298</v>
      </c>
      <c r="BB15" s="34">
        <v>2023.6</v>
      </c>
      <c r="BC15" s="69" t="s">
        <v>224</v>
      </c>
      <c r="BD15" s="69" t="s">
        <v>224</v>
      </c>
      <c r="BE15" s="69" t="s">
        <v>263</v>
      </c>
      <c r="BF15" s="69" t="s">
        <v>224</v>
      </c>
      <c r="BG15" s="69" t="s">
        <v>233</v>
      </c>
      <c r="BH15" s="52">
        <v>0</v>
      </c>
      <c r="BI15" s="51" t="s">
        <v>299</v>
      </c>
      <c r="BJ15" s="145">
        <v>0</v>
      </c>
      <c r="BK15" s="171">
        <v>1</v>
      </c>
      <c r="BL15" s="52">
        <v>5.91</v>
      </c>
      <c r="BM15" s="52">
        <v>600</v>
      </c>
      <c r="BN15" s="52"/>
      <c r="BO15" s="185"/>
    </row>
    <row r="16" s="1" customFormat="1" ht="49.5" customHeight="1" spans="2:67">
      <c r="B16" s="34">
        <v>9</v>
      </c>
      <c r="C16" s="34">
        <v>22</v>
      </c>
      <c r="D16" s="34" t="s">
        <v>213</v>
      </c>
      <c r="E16" s="34" t="s">
        <v>256</v>
      </c>
      <c r="F16" s="34" t="s">
        <v>300</v>
      </c>
      <c r="G16" s="34" t="s">
        <v>301</v>
      </c>
      <c r="H16" s="35" t="s">
        <v>302</v>
      </c>
      <c r="I16" s="47" t="s">
        <v>28</v>
      </c>
      <c r="J16" s="34" t="s">
        <v>301</v>
      </c>
      <c r="K16" s="47" t="s">
        <v>219</v>
      </c>
      <c r="L16" s="47">
        <v>2068.897</v>
      </c>
      <c r="M16" s="47">
        <v>2086.807</v>
      </c>
      <c r="N16" s="47" t="s">
        <v>155</v>
      </c>
      <c r="O16" s="60">
        <f t="shared" si="4"/>
        <v>17.91</v>
      </c>
      <c r="P16" s="60"/>
      <c r="Q16" s="60">
        <v>17.91</v>
      </c>
      <c r="R16" s="60"/>
      <c r="S16" s="60"/>
      <c r="T16" s="60"/>
      <c r="U16" s="60"/>
      <c r="V16" s="60"/>
      <c r="W16" s="60"/>
      <c r="X16" s="60"/>
      <c r="Y16" s="82"/>
      <c r="Z16" s="82"/>
      <c r="AA16" s="60"/>
      <c r="AB16" s="82">
        <v>2024</v>
      </c>
      <c r="AC16" s="82">
        <v>2024</v>
      </c>
      <c r="AD16" s="82"/>
      <c r="AE16" s="82"/>
      <c r="AF16" s="84">
        <v>8488.8</v>
      </c>
      <c r="AG16" s="84">
        <v>300</v>
      </c>
      <c r="AH16" s="47">
        <v>8488.8</v>
      </c>
      <c r="AI16" s="106">
        <v>7522</v>
      </c>
      <c r="AJ16" s="34">
        <v>2000</v>
      </c>
      <c r="AK16" s="85">
        <v>10</v>
      </c>
      <c r="AL16" s="107">
        <v>5522</v>
      </c>
      <c r="AM16" s="105">
        <f t="shared" si="5"/>
        <v>5522</v>
      </c>
      <c r="AN16" s="105">
        <f t="shared" si="6"/>
        <v>5522</v>
      </c>
      <c r="AO16" s="115">
        <v>5522</v>
      </c>
      <c r="AP16" s="69" t="s">
        <v>224</v>
      </c>
      <c r="AQ16" s="54" t="s">
        <v>303</v>
      </c>
      <c r="AR16" s="68" t="s">
        <v>28</v>
      </c>
      <c r="AS16" s="52">
        <f>VLOOKUP(H16,[1]计划汇总表!$D$1:$AR$65536,41,0)</f>
        <v>7522</v>
      </c>
      <c r="AT16" s="52">
        <f>VLOOKUP(H16,[1]计划汇总表!$D$1:$Z$65536,23,0)</f>
        <v>7522</v>
      </c>
      <c r="AU16" s="52">
        <f t="shared" si="7"/>
        <v>0</v>
      </c>
      <c r="AV16" s="68" t="s">
        <v>304</v>
      </c>
      <c r="AW16" s="68" t="s">
        <v>120</v>
      </c>
      <c r="AX16" s="52" t="s">
        <v>305</v>
      </c>
      <c r="AY16" s="52" t="s">
        <v>120</v>
      </c>
      <c r="AZ16" s="68" t="s">
        <v>120</v>
      </c>
      <c r="BA16" s="34">
        <v>2024.11</v>
      </c>
      <c r="BB16" s="34">
        <v>2024.06</v>
      </c>
      <c r="BC16" s="69" t="s">
        <v>224</v>
      </c>
      <c r="BD16" s="69" t="s">
        <v>224</v>
      </c>
      <c r="BE16" s="69" t="s">
        <v>263</v>
      </c>
      <c r="BF16" s="69" t="s">
        <v>224</v>
      </c>
      <c r="BG16" s="69" t="s">
        <v>233</v>
      </c>
      <c r="BH16" s="52">
        <v>0</v>
      </c>
      <c r="BI16" s="51" t="s">
        <v>306</v>
      </c>
      <c r="BJ16" s="145">
        <v>0</v>
      </c>
      <c r="BK16" s="171">
        <v>1</v>
      </c>
      <c r="BL16" s="52">
        <v>17.91</v>
      </c>
      <c r="BM16" s="52" t="s">
        <v>275</v>
      </c>
      <c r="BN16" s="52"/>
      <c r="BO16" s="185"/>
    </row>
    <row r="17" s="1" customFormat="1" ht="49.5" customHeight="1" spans="2:67">
      <c r="B17" s="34">
        <v>10</v>
      </c>
      <c r="C17" s="34">
        <v>23</v>
      </c>
      <c r="D17" s="34" t="s">
        <v>213</v>
      </c>
      <c r="E17" s="34" t="s">
        <v>256</v>
      </c>
      <c r="F17" s="34" t="s">
        <v>307</v>
      </c>
      <c r="G17" s="34" t="s">
        <v>308</v>
      </c>
      <c r="H17" s="35" t="s">
        <v>309</v>
      </c>
      <c r="I17" s="47" t="s">
        <v>28</v>
      </c>
      <c r="J17" s="34" t="s">
        <v>308</v>
      </c>
      <c r="K17" s="47" t="s">
        <v>241</v>
      </c>
      <c r="L17" s="47">
        <v>107.867</v>
      </c>
      <c r="M17" s="47">
        <v>134.446</v>
      </c>
      <c r="N17" s="47" t="s">
        <v>155</v>
      </c>
      <c r="O17" s="60">
        <f t="shared" si="4"/>
        <v>26.579</v>
      </c>
      <c r="P17" s="60"/>
      <c r="Q17" s="60"/>
      <c r="R17" s="60">
        <v>26.579</v>
      </c>
      <c r="S17" s="60"/>
      <c r="T17" s="60"/>
      <c r="U17" s="60"/>
      <c r="V17" s="60"/>
      <c r="W17" s="60"/>
      <c r="X17" s="60"/>
      <c r="Y17" s="82"/>
      <c r="Z17" s="82"/>
      <c r="AA17" s="60"/>
      <c r="AB17" s="82">
        <v>2024</v>
      </c>
      <c r="AC17" s="82">
        <v>2025</v>
      </c>
      <c r="AD17" s="82"/>
      <c r="AE17" s="82"/>
      <c r="AF17" s="84">
        <v>6973.58</v>
      </c>
      <c r="AG17" s="84">
        <v>618</v>
      </c>
      <c r="AH17" s="47">
        <v>2000</v>
      </c>
      <c r="AI17" s="106">
        <v>6113.17</v>
      </c>
      <c r="AJ17" s="34">
        <v>2000</v>
      </c>
      <c r="AK17" s="109">
        <v>0</v>
      </c>
      <c r="AL17" s="107">
        <v>4113</v>
      </c>
      <c r="AM17" s="105">
        <f t="shared" si="5"/>
        <v>4113.17</v>
      </c>
      <c r="AN17" s="105">
        <f t="shared" si="6"/>
        <v>4113.17</v>
      </c>
      <c r="AO17" s="115">
        <v>4113</v>
      </c>
      <c r="AP17" s="69" t="s">
        <v>224</v>
      </c>
      <c r="AQ17" s="54" t="s">
        <v>310</v>
      </c>
      <c r="AR17" s="68" t="s">
        <v>28</v>
      </c>
      <c r="AS17" s="52">
        <f>VLOOKUP(H17,[1]计划汇总表!$D$1:$AR$65536,41,0)</f>
        <v>6113</v>
      </c>
      <c r="AT17" s="52">
        <f>VLOOKUP(H17,[1]计划汇总表!$D$1:$Z$65536,23,0)</f>
        <v>6113</v>
      </c>
      <c r="AU17" s="52">
        <f t="shared" si="7"/>
        <v>0</v>
      </c>
      <c r="AV17" s="68" t="s">
        <v>311</v>
      </c>
      <c r="AW17" s="68" t="s">
        <v>120</v>
      </c>
      <c r="AX17" s="52" t="s">
        <v>312</v>
      </c>
      <c r="AY17" s="52" t="s">
        <v>120</v>
      </c>
      <c r="AZ17" s="109">
        <v>2024.1</v>
      </c>
      <c r="BA17" s="145">
        <v>2024.1</v>
      </c>
      <c r="BB17" s="52">
        <v>2024.09</v>
      </c>
      <c r="BC17" s="69" t="s">
        <v>224</v>
      </c>
      <c r="BD17" s="69" t="s">
        <v>224</v>
      </c>
      <c r="BE17" s="69" t="s">
        <v>263</v>
      </c>
      <c r="BF17" s="69" t="s">
        <v>224</v>
      </c>
      <c r="BG17" s="69" t="s">
        <v>233</v>
      </c>
      <c r="BH17" s="52">
        <v>0</v>
      </c>
      <c r="BI17" s="51" t="s">
        <v>313</v>
      </c>
      <c r="BJ17" s="145">
        <v>4973.58</v>
      </c>
      <c r="BK17" s="171">
        <v>1</v>
      </c>
      <c r="BL17" s="52">
        <v>26.579</v>
      </c>
      <c r="BM17" s="52" t="s">
        <v>275</v>
      </c>
      <c r="BN17" s="52"/>
      <c r="BO17" s="185"/>
    </row>
    <row r="18" s="1" customFormat="1" ht="60" customHeight="1" spans="2:67">
      <c r="B18" s="34">
        <v>11</v>
      </c>
      <c r="C18" s="34">
        <v>11</v>
      </c>
      <c r="D18" s="34" t="s">
        <v>213</v>
      </c>
      <c r="E18" s="34" t="s">
        <v>39</v>
      </c>
      <c r="F18" s="34" t="s">
        <v>314</v>
      </c>
      <c r="G18" s="34" t="s">
        <v>315</v>
      </c>
      <c r="H18" s="35" t="s">
        <v>316</v>
      </c>
      <c r="I18" s="47" t="s">
        <v>317</v>
      </c>
      <c r="J18" s="34" t="s">
        <v>315</v>
      </c>
      <c r="K18" s="47" t="s">
        <v>219</v>
      </c>
      <c r="L18" s="47" t="s">
        <v>318</v>
      </c>
      <c r="M18" s="47" t="s">
        <v>319</v>
      </c>
      <c r="N18" s="47" t="s">
        <v>127</v>
      </c>
      <c r="O18" s="60">
        <f t="shared" si="4"/>
        <v>10.451</v>
      </c>
      <c r="P18" s="60"/>
      <c r="Q18" s="60"/>
      <c r="R18" s="60">
        <v>10.451</v>
      </c>
      <c r="S18" s="60"/>
      <c r="T18" s="60"/>
      <c r="U18" s="60"/>
      <c r="V18" s="60"/>
      <c r="W18" s="60"/>
      <c r="X18" s="60" t="s">
        <v>320</v>
      </c>
      <c r="Y18" s="82">
        <v>15648</v>
      </c>
      <c r="Z18" s="82">
        <v>900</v>
      </c>
      <c r="AA18" s="60">
        <v>9.098</v>
      </c>
      <c r="AB18" s="82" t="s">
        <v>321</v>
      </c>
      <c r="AC18" s="82" t="s">
        <v>322</v>
      </c>
      <c r="AD18" s="82"/>
      <c r="AE18" s="82"/>
      <c r="AF18" s="84">
        <v>34997</v>
      </c>
      <c r="AG18" s="97">
        <v>22300</v>
      </c>
      <c r="AH18" s="47">
        <v>25000</v>
      </c>
      <c r="AI18" s="106">
        <v>11626</v>
      </c>
      <c r="AJ18" s="34">
        <v>8000</v>
      </c>
      <c r="AK18" s="85">
        <v>8000</v>
      </c>
      <c r="AL18" s="91">
        <v>4198</v>
      </c>
      <c r="AM18" s="105">
        <f t="shared" si="5"/>
        <v>4158.51644426665</v>
      </c>
      <c r="AN18" s="105">
        <f t="shared" si="6"/>
        <v>4158.51644426665</v>
      </c>
      <c r="AO18" s="115">
        <v>3626</v>
      </c>
      <c r="AP18" s="69" t="s">
        <v>224</v>
      </c>
      <c r="AQ18" s="54" t="s">
        <v>323</v>
      </c>
      <c r="AR18" s="68" t="s">
        <v>317</v>
      </c>
      <c r="AS18" s="52">
        <f>VLOOKUP(H18,[1]计划汇总表!$D$1:$AR$65536,41,0)</f>
        <v>11626</v>
      </c>
      <c r="AT18" s="52">
        <f>VLOOKUP(H18,[1]计划汇总表!$D$1:$Z$65536,23,0)</f>
        <v>11626</v>
      </c>
      <c r="AU18" s="52">
        <f t="shared" si="7"/>
        <v>0</v>
      </c>
      <c r="AV18" s="68" t="s">
        <v>324</v>
      </c>
      <c r="AW18" s="68" t="s">
        <v>325</v>
      </c>
      <c r="AX18" s="52" t="s">
        <v>326</v>
      </c>
      <c r="AY18" s="52" t="s">
        <v>327</v>
      </c>
      <c r="AZ18" s="68" t="s">
        <v>328</v>
      </c>
      <c r="BA18" s="52" t="s">
        <v>329</v>
      </c>
      <c r="BB18" s="52" t="s">
        <v>330</v>
      </c>
      <c r="BC18" s="69" t="s">
        <v>224</v>
      </c>
      <c r="BD18" s="69" t="s">
        <v>224</v>
      </c>
      <c r="BE18" s="69" t="s">
        <v>224</v>
      </c>
      <c r="BF18" s="69" t="s">
        <v>224</v>
      </c>
      <c r="BG18" s="69" t="s">
        <v>233</v>
      </c>
      <c r="BH18" s="69" t="s">
        <v>233</v>
      </c>
      <c r="BI18" s="77" t="s">
        <v>331</v>
      </c>
      <c r="BJ18" s="52">
        <v>11600</v>
      </c>
      <c r="BK18" s="171">
        <v>1</v>
      </c>
      <c r="BL18" s="52">
        <v>10.477</v>
      </c>
      <c r="BM18" s="52" t="s">
        <v>332</v>
      </c>
      <c r="BN18" s="52"/>
      <c r="BO18" s="185"/>
    </row>
    <row r="19" s="1" customFormat="1" ht="68.55" customHeight="1" spans="2:67">
      <c r="B19" s="34">
        <v>12</v>
      </c>
      <c r="C19" s="34">
        <v>12</v>
      </c>
      <c r="D19" s="34" t="s">
        <v>213</v>
      </c>
      <c r="E19" s="34" t="s">
        <v>44</v>
      </c>
      <c r="F19" s="34" t="s">
        <v>45</v>
      </c>
      <c r="G19" s="34" t="s">
        <v>333</v>
      </c>
      <c r="H19" s="35" t="s">
        <v>334</v>
      </c>
      <c r="I19" s="47" t="s">
        <v>126</v>
      </c>
      <c r="J19" s="34" t="s">
        <v>333</v>
      </c>
      <c r="K19" s="47" t="s">
        <v>219</v>
      </c>
      <c r="L19" s="47">
        <v>94.623</v>
      </c>
      <c r="M19" s="47">
        <v>126.119</v>
      </c>
      <c r="N19" s="47" t="s">
        <v>119</v>
      </c>
      <c r="O19" s="60">
        <f t="shared" si="4"/>
        <v>34.47</v>
      </c>
      <c r="P19" s="60">
        <v>34.47</v>
      </c>
      <c r="Q19" s="60"/>
      <c r="R19" s="60"/>
      <c r="S19" s="60"/>
      <c r="T19" s="60"/>
      <c r="U19" s="60"/>
      <c r="V19" s="60"/>
      <c r="W19" s="60"/>
      <c r="X19" s="60" t="s">
        <v>335</v>
      </c>
      <c r="Y19" s="82">
        <v>164772</v>
      </c>
      <c r="Z19" s="82">
        <v>16413</v>
      </c>
      <c r="AA19" s="60">
        <v>28.951</v>
      </c>
      <c r="AB19" s="82">
        <v>2020</v>
      </c>
      <c r="AC19" s="82">
        <v>2025</v>
      </c>
      <c r="AD19" s="82"/>
      <c r="AE19" s="82"/>
      <c r="AF19" s="84">
        <v>290865</v>
      </c>
      <c r="AG19" s="84">
        <v>191015</v>
      </c>
      <c r="AH19" s="47">
        <v>210774</v>
      </c>
      <c r="AI19" s="106">
        <v>68602</v>
      </c>
      <c r="AJ19" s="34">
        <v>14197</v>
      </c>
      <c r="AK19" s="34">
        <v>14197</v>
      </c>
      <c r="AL19" s="107">
        <v>54405</v>
      </c>
      <c r="AM19" s="105">
        <f t="shared" si="5"/>
        <v>54741.0935485535</v>
      </c>
      <c r="AN19" s="105">
        <f t="shared" si="6"/>
        <v>54741.0935485535</v>
      </c>
      <c r="AO19" s="115">
        <v>20154</v>
      </c>
      <c r="AP19" s="69" t="s">
        <v>224</v>
      </c>
      <c r="AQ19" s="54" t="s">
        <v>336</v>
      </c>
      <c r="AR19" s="68" t="s">
        <v>337</v>
      </c>
      <c r="AS19" s="52">
        <f>VLOOKUP(H19,[1]计划汇总表!$D$1:$AR$65536,41,0)</f>
        <v>29895</v>
      </c>
      <c r="AT19" s="52">
        <f>VLOOKUP(H19,[1]计划汇总表!$D$1:$Z$65536,23,0)</f>
        <v>68602</v>
      </c>
      <c r="AU19" s="52">
        <f t="shared" si="7"/>
        <v>38707</v>
      </c>
      <c r="AV19" s="68" t="s">
        <v>338</v>
      </c>
      <c r="AW19" s="68" t="s">
        <v>339</v>
      </c>
      <c r="AX19" s="52" t="s">
        <v>340</v>
      </c>
      <c r="AY19" s="52" t="s">
        <v>341</v>
      </c>
      <c r="AZ19" s="68" t="s">
        <v>342</v>
      </c>
      <c r="BA19" s="68" t="s">
        <v>343</v>
      </c>
      <c r="BB19" s="52" t="s">
        <v>165</v>
      </c>
      <c r="BC19" s="69" t="s">
        <v>224</v>
      </c>
      <c r="BD19" s="69" t="s">
        <v>224</v>
      </c>
      <c r="BE19" s="69" t="s">
        <v>224</v>
      </c>
      <c r="BF19" s="69" t="s">
        <v>224</v>
      </c>
      <c r="BG19" s="69" t="s">
        <v>224</v>
      </c>
      <c r="BH19" s="69" t="s">
        <v>224</v>
      </c>
      <c r="BI19" s="51" t="s">
        <v>344</v>
      </c>
      <c r="BJ19" s="52">
        <v>81516</v>
      </c>
      <c r="BK19" s="171">
        <v>1</v>
      </c>
      <c r="BL19" s="52">
        <v>34.526</v>
      </c>
      <c r="BM19" s="52" t="s">
        <v>345</v>
      </c>
      <c r="BN19" s="52"/>
      <c r="BO19" s="185"/>
    </row>
    <row r="20" s="1" customFormat="1" ht="169.3" customHeight="1" spans="2:67">
      <c r="B20" s="34">
        <v>13</v>
      </c>
      <c r="C20" s="34">
        <v>33</v>
      </c>
      <c r="D20" s="34" t="s">
        <v>213</v>
      </c>
      <c r="E20" s="34" t="s">
        <v>346</v>
      </c>
      <c r="F20" s="34" t="s">
        <v>347</v>
      </c>
      <c r="G20" s="34" t="s">
        <v>348</v>
      </c>
      <c r="H20" s="35" t="s">
        <v>349</v>
      </c>
      <c r="I20" s="47" t="s">
        <v>350</v>
      </c>
      <c r="J20" s="34" t="s">
        <v>348</v>
      </c>
      <c r="K20" s="47" t="s">
        <v>241</v>
      </c>
      <c r="L20" s="47" t="s">
        <v>351</v>
      </c>
      <c r="M20" s="47" t="s">
        <v>352</v>
      </c>
      <c r="N20" s="47" t="s">
        <v>17</v>
      </c>
      <c r="O20" s="60">
        <f t="shared" si="4"/>
        <v>9.804</v>
      </c>
      <c r="P20" s="61">
        <v>9.804</v>
      </c>
      <c r="Q20" s="61"/>
      <c r="R20" s="61"/>
      <c r="S20" s="61"/>
      <c r="T20" s="61"/>
      <c r="U20" s="61"/>
      <c r="V20" s="61"/>
      <c r="W20" s="61"/>
      <c r="X20" s="61" t="s">
        <v>353</v>
      </c>
      <c r="Y20" s="82">
        <v>130448</v>
      </c>
      <c r="Z20" s="82"/>
      <c r="AA20" s="61"/>
      <c r="AB20" s="86">
        <v>2023</v>
      </c>
      <c r="AC20" s="86">
        <v>2026</v>
      </c>
      <c r="AD20" s="86"/>
      <c r="AE20" s="86"/>
      <c r="AF20" s="87">
        <v>136984.7343</v>
      </c>
      <c r="AG20" s="87">
        <v>76143</v>
      </c>
      <c r="AH20" s="87">
        <v>90376</v>
      </c>
      <c r="AI20" s="47">
        <v>29712</v>
      </c>
      <c r="AJ20" s="34">
        <v>21775</v>
      </c>
      <c r="AK20" s="39">
        <v>14427</v>
      </c>
      <c r="AL20" s="110">
        <v>7937.3</v>
      </c>
      <c r="AM20" s="105">
        <f t="shared" si="5"/>
        <v>5768.0568178282</v>
      </c>
      <c r="AN20" s="105">
        <v>5000</v>
      </c>
      <c r="AO20" s="115">
        <v>5000</v>
      </c>
      <c r="AP20" s="69" t="s">
        <v>224</v>
      </c>
      <c r="AQ20" s="54" t="s">
        <v>349</v>
      </c>
      <c r="AR20" s="68" t="s">
        <v>126</v>
      </c>
      <c r="AS20" s="52">
        <f>VLOOKUP(H20,[1]计划汇总表!$D$1:$AR$65536,41,0)</f>
        <v>26774.7</v>
      </c>
      <c r="AT20" s="52">
        <f>VLOOKUP(H20,[1]计划汇总表!$D$1:$Z$65536,23,0)</f>
        <v>29711.82</v>
      </c>
      <c r="AU20" s="52">
        <f t="shared" si="7"/>
        <v>2937.12</v>
      </c>
      <c r="AV20" s="68" t="s">
        <v>354</v>
      </c>
      <c r="AW20" s="68" t="s">
        <v>355</v>
      </c>
      <c r="AX20" s="52" t="s">
        <v>356</v>
      </c>
      <c r="AY20" s="52" t="s">
        <v>357</v>
      </c>
      <c r="AZ20" s="68" t="s">
        <v>358</v>
      </c>
      <c r="BA20" s="52" t="s">
        <v>359</v>
      </c>
      <c r="BB20" s="52" t="s">
        <v>360</v>
      </c>
      <c r="BC20" s="69" t="s">
        <v>224</v>
      </c>
      <c r="BD20" s="69" t="s">
        <v>224</v>
      </c>
      <c r="BE20" s="69" t="s">
        <v>224</v>
      </c>
      <c r="BF20" s="69" t="s">
        <v>224</v>
      </c>
      <c r="BG20" s="69" t="s">
        <v>224</v>
      </c>
      <c r="BH20" s="69" t="s">
        <v>224</v>
      </c>
      <c r="BI20" s="172" t="s">
        <v>361</v>
      </c>
      <c r="BJ20" s="145">
        <v>36609</v>
      </c>
      <c r="BK20" s="145">
        <v>0.9</v>
      </c>
      <c r="BL20" s="145">
        <v>9.804</v>
      </c>
      <c r="BM20" s="52"/>
      <c r="BN20" s="52"/>
      <c r="BO20" s="185"/>
    </row>
    <row r="21" s="1" customFormat="1" ht="58.95" customHeight="1" spans="2:67">
      <c r="B21" s="34">
        <v>14</v>
      </c>
      <c r="C21" s="34">
        <v>34</v>
      </c>
      <c r="D21" s="34" t="s">
        <v>362</v>
      </c>
      <c r="E21" s="34" t="s">
        <v>346</v>
      </c>
      <c r="F21" s="34" t="s">
        <v>363</v>
      </c>
      <c r="G21" s="34" t="s">
        <v>364</v>
      </c>
      <c r="H21" s="35" t="s">
        <v>365</v>
      </c>
      <c r="I21" s="47" t="s">
        <v>106</v>
      </c>
      <c r="J21" s="34" t="s">
        <v>364</v>
      </c>
      <c r="K21" s="47" t="s">
        <v>241</v>
      </c>
      <c r="L21" s="47" t="s">
        <v>366</v>
      </c>
      <c r="M21" s="47" t="s">
        <v>367</v>
      </c>
      <c r="N21" s="47" t="s">
        <v>368</v>
      </c>
      <c r="O21" s="60">
        <f t="shared" si="4"/>
        <v>25.005</v>
      </c>
      <c r="P21" s="60">
        <v>25.005</v>
      </c>
      <c r="Q21" s="60"/>
      <c r="R21" s="60"/>
      <c r="S21" s="60"/>
      <c r="T21" s="60"/>
      <c r="U21" s="60"/>
      <c r="V21" s="60"/>
      <c r="W21" s="60"/>
      <c r="X21" s="74" t="s">
        <v>369</v>
      </c>
      <c r="Y21" s="82">
        <v>9677.5</v>
      </c>
      <c r="Z21" s="82">
        <v>4777.5</v>
      </c>
      <c r="AA21" s="60">
        <v>0.59</v>
      </c>
      <c r="AB21" s="82">
        <v>2024</v>
      </c>
      <c r="AC21" s="82">
        <v>2026</v>
      </c>
      <c r="AD21" s="82"/>
      <c r="AE21" s="82"/>
      <c r="AF21" s="84">
        <v>133427</v>
      </c>
      <c r="AG21" s="84"/>
      <c r="AH21" s="47">
        <v>10000</v>
      </c>
      <c r="AI21" s="106">
        <v>15348</v>
      </c>
      <c r="AJ21" s="34">
        <v>9000</v>
      </c>
      <c r="AK21" s="85"/>
      <c r="AL21" s="107">
        <v>7428</v>
      </c>
      <c r="AM21" s="105">
        <f t="shared" si="5"/>
        <v>-4398.83232029499</v>
      </c>
      <c r="AN21" s="105">
        <f>AI21-AJ21</f>
        <v>6348</v>
      </c>
      <c r="AO21" s="115">
        <v>3000</v>
      </c>
      <c r="AP21" s="69" t="s">
        <v>224</v>
      </c>
      <c r="AQ21" s="54" t="s">
        <v>370</v>
      </c>
      <c r="AR21" s="68" t="s">
        <v>114</v>
      </c>
      <c r="AS21" s="52">
        <f>VLOOKUP(H21,[1]计划汇总表!$D$1:$AR$65536,41,0)</f>
        <v>12000</v>
      </c>
      <c r="AT21" s="52">
        <f>VLOOKUP(H21,[1]计划汇总表!$D$1:$Z$65536,23,0)</f>
        <v>15348</v>
      </c>
      <c r="AU21" s="52">
        <f t="shared" si="7"/>
        <v>3348</v>
      </c>
      <c r="AV21" s="68" t="s">
        <v>371</v>
      </c>
      <c r="AW21" s="139" t="s">
        <v>372</v>
      </c>
      <c r="AX21" s="156" t="s">
        <v>373</v>
      </c>
      <c r="AY21" s="157" t="s">
        <v>374</v>
      </c>
      <c r="AZ21" s="139" t="s">
        <v>375</v>
      </c>
      <c r="BA21" s="157">
        <v>45565</v>
      </c>
      <c r="BB21" s="157" t="s">
        <v>376</v>
      </c>
      <c r="BC21" s="69" t="s">
        <v>224</v>
      </c>
      <c r="BD21" s="69" t="s">
        <v>224</v>
      </c>
      <c r="BE21" s="174" t="s">
        <v>263</v>
      </c>
      <c r="BF21" s="69" t="s">
        <v>233</v>
      </c>
      <c r="BG21" s="69" t="s">
        <v>233</v>
      </c>
      <c r="BH21" s="69" t="s">
        <v>233</v>
      </c>
      <c r="BI21" s="172" t="s">
        <v>377</v>
      </c>
      <c r="BJ21" s="52">
        <v>30000</v>
      </c>
      <c r="BK21" s="171" t="s">
        <v>378</v>
      </c>
      <c r="BL21" s="52">
        <v>3</v>
      </c>
      <c r="BM21" s="52"/>
      <c r="BN21" s="52"/>
      <c r="BO21" s="185"/>
    </row>
    <row r="22" s="1" customFormat="1" ht="49.5" customHeight="1" spans="2:67">
      <c r="B22" s="34">
        <v>15</v>
      </c>
      <c r="C22" s="34">
        <v>37</v>
      </c>
      <c r="D22" s="34" t="s">
        <v>213</v>
      </c>
      <c r="E22" s="34" t="s">
        <v>56</v>
      </c>
      <c r="F22" s="34" t="s">
        <v>379</v>
      </c>
      <c r="G22" s="34" t="s">
        <v>380</v>
      </c>
      <c r="H22" s="34" t="s">
        <v>381</v>
      </c>
      <c r="I22" s="47" t="s">
        <v>106</v>
      </c>
      <c r="J22" s="34" t="s">
        <v>380</v>
      </c>
      <c r="K22" s="47" t="s">
        <v>219</v>
      </c>
      <c r="L22" s="47" t="s">
        <v>382</v>
      </c>
      <c r="M22" s="47" t="s">
        <v>383</v>
      </c>
      <c r="N22" s="47" t="s">
        <v>384</v>
      </c>
      <c r="O22" s="60">
        <f t="shared" si="4"/>
        <v>9.435</v>
      </c>
      <c r="P22" s="62">
        <v>9.435</v>
      </c>
      <c r="Q22" s="60"/>
      <c r="R22" s="60"/>
      <c r="S22" s="60"/>
      <c r="T22" s="60"/>
      <c r="U22" s="60"/>
      <c r="V22" s="60"/>
      <c r="W22" s="60"/>
      <c r="X22" s="60" t="s">
        <v>385</v>
      </c>
      <c r="Y22" s="82"/>
      <c r="Z22" s="82">
        <v>3807.8</v>
      </c>
      <c r="AA22" s="60">
        <v>0.0964</v>
      </c>
      <c r="AB22" s="82">
        <v>2020</v>
      </c>
      <c r="AC22" s="82">
        <v>2023</v>
      </c>
      <c r="AD22" s="82"/>
      <c r="AE22" s="82"/>
      <c r="AF22" s="88">
        <v>45085</v>
      </c>
      <c r="AG22" s="84">
        <v>40588</v>
      </c>
      <c r="AH22" s="47">
        <v>40588</v>
      </c>
      <c r="AI22" s="111">
        <v>12506</v>
      </c>
      <c r="AJ22" s="34">
        <v>6209</v>
      </c>
      <c r="AK22" s="34">
        <v>6209</v>
      </c>
      <c r="AL22" s="38">
        <v>10795</v>
      </c>
      <c r="AM22" s="105">
        <f t="shared" si="5"/>
        <v>5049.5899523123</v>
      </c>
      <c r="AN22" s="107">
        <v>5000</v>
      </c>
      <c r="AO22" s="106">
        <v>6297</v>
      </c>
      <c r="AP22" s="69" t="s">
        <v>224</v>
      </c>
      <c r="AQ22" s="52" t="s">
        <v>386</v>
      </c>
      <c r="AR22" s="68" t="s">
        <v>114</v>
      </c>
      <c r="AS22" s="52">
        <f>VLOOKUP(H22,[1]计划汇总表!$D$1:$AR$65536,41,0)</f>
        <v>12506</v>
      </c>
      <c r="AT22" s="52">
        <f>VLOOKUP(H22,[1]计划汇总表!$D$1:$Z$65536,23,0)</f>
        <v>12506</v>
      </c>
      <c r="AU22" s="52">
        <f t="shared" si="7"/>
        <v>0</v>
      </c>
      <c r="AV22" s="137" t="s">
        <v>387</v>
      </c>
      <c r="AW22" s="158" t="s">
        <v>388</v>
      </c>
      <c r="AX22" s="34" t="s">
        <v>389</v>
      </c>
      <c r="AY22" s="34"/>
      <c r="AZ22" s="47"/>
      <c r="BA22" s="34"/>
      <c r="BB22" s="159">
        <v>43165</v>
      </c>
      <c r="BC22" s="60" t="s">
        <v>224</v>
      </c>
      <c r="BD22" s="60"/>
      <c r="BE22" s="60"/>
      <c r="BF22" s="60" t="s">
        <v>224</v>
      </c>
      <c r="BG22" s="60" t="s">
        <v>224</v>
      </c>
      <c r="BH22" s="60"/>
      <c r="BI22" s="172" t="s">
        <v>390</v>
      </c>
      <c r="BJ22" s="34">
        <v>0</v>
      </c>
      <c r="BK22" s="175">
        <v>1</v>
      </c>
      <c r="BL22" s="60">
        <v>12.418</v>
      </c>
      <c r="BM22" s="34"/>
      <c r="BN22" s="186"/>
      <c r="BO22" s="185"/>
    </row>
    <row r="23" s="1" customFormat="1" ht="49.5" customHeight="1" spans="2:67">
      <c r="B23" s="34">
        <v>16</v>
      </c>
      <c r="C23" s="34">
        <v>51</v>
      </c>
      <c r="D23" s="34" t="s">
        <v>213</v>
      </c>
      <c r="E23" s="34" t="s">
        <v>67</v>
      </c>
      <c r="F23" s="34" t="s">
        <v>391</v>
      </c>
      <c r="G23" s="34" t="s">
        <v>392</v>
      </c>
      <c r="H23" s="35" t="s">
        <v>393</v>
      </c>
      <c r="I23" s="47" t="s">
        <v>28</v>
      </c>
      <c r="J23" s="34" t="s">
        <v>392</v>
      </c>
      <c r="K23" s="47" t="s">
        <v>241</v>
      </c>
      <c r="L23" s="63">
        <v>19.2</v>
      </c>
      <c r="M23" s="63">
        <v>29.5</v>
      </c>
      <c r="N23" s="47" t="s">
        <v>155</v>
      </c>
      <c r="O23" s="60">
        <f t="shared" si="4"/>
        <v>10.3</v>
      </c>
      <c r="P23" s="60"/>
      <c r="Q23" s="60"/>
      <c r="R23" s="60">
        <v>10.3</v>
      </c>
      <c r="S23" s="60"/>
      <c r="T23" s="60"/>
      <c r="U23" s="60"/>
      <c r="V23" s="60"/>
      <c r="W23" s="60"/>
      <c r="X23" s="60"/>
      <c r="Y23" s="82"/>
      <c r="Z23" s="82"/>
      <c r="AA23" s="60"/>
      <c r="AB23" s="82">
        <v>2024</v>
      </c>
      <c r="AC23" s="82">
        <v>2024</v>
      </c>
      <c r="AD23" s="82"/>
      <c r="AE23" s="82"/>
      <c r="AF23" s="84">
        <v>2575</v>
      </c>
      <c r="AG23" s="84">
        <v>200</v>
      </c>
      <c r="AH23" s="106">
        <v>2511.55</v>
      </c>
      <c r="AI23" s="106">
        <v>2266</v>
      </c>
      <c r="AJ23" s="34">
        <v>1200</v>
      </c>
      <c r="AK23" s="34">
        <v>0</v>
      </c>
      <c r="AL23" s="107">
        <v>1066</v>
      </c>
      <c r="AM23" s="105">
        <f t="shared" si="5"/>
        <v>1010.164</v>
      </c>
      <c r="AN23" s="105">
        <v>1066</v>
      </c>
      <c r="AO23" s="115">
        <v>1066</v>
      </c>
      <c r="AP23" s="69" t="s">
        <v>224</v>
      </c>
      <c r="AQ23" s="54" t="s">
        <v>394</v>
      </c>
      <c r="AR23" s="68" t="s">
        <v>28</v>
      </c>
      <c r="AS23" s="52">
        <f>VLOOKUP(H23,[1]计划汇总表!$D$1:$AR$65536,41,0)</f>
        <v>2266</v>
      </c>
      <c r="AT23" s="52">
        <f>VLOOKUP(H23,[1]计划汇总表!$D$1:$Z$65536,23,0)</f>
        <v>2266</v>
      </c>
      <c r="AU23" s="52">
        <f t="shared" si="7"/>
        <v>0</v>
      </c>
      <c r="AV23" s="68" t="s">
        <v>395</v>
      </c>
      <c r="AW23" s="34" t="s">
        <v>120</v>
      </c>
      <c r="AX23" s="34" t="s">
        <v>396</v>
      </c>
      <c r="AY23" s="34" t="s">
        <v>120</v>
      </c>
      <c r="AZ23" s="34" t="s">
        <v>120</v>
      </c>
      <c r="BA23" s="38">
        <v>2024.11</v>
      </c>
      <c r="BB23" s="38" t="s">
        <v>397</v>
      </c>
      <c r="BC23" s="60" t="s">
        <v>224</v>
      </c>
      <c r="BD23" s="60" t="s">
        <v>224</v>
      </c>
      <c r="BE23" s="60" t="s">
        <v>224</v>
      </c>
      <c r="BF23" s="60" t="s">
        <v>224</v>
      </c>
      <c r="BG23" s="60" t="s">
        <v>233</v>
      </c>
      <c r="BH23" s="60" t="s">
        <v>233</v>
      </c>
      <c r="BI23" s="172" t="s">
        <v>398</v>
      </c>
      <c r="BJ23" s="176">
        <v>0</v>
      </c>
      <c r="BK23" s="175">
        <v>1</v>
      </c>
      <c r="BL23" s="34">
        <v>0</v>
      </c>
      <c r="BM23" s="34">
        <v>200</v>
      </c>
      <c r="BN23" s="48"/>
      <c r="BO23" s="185"/>
    </row>
    <row r="24" s="1" customFormat="1" ht="80.35" customHeight="1" spans="2:68">
      <c r="B24" s="34">
        <v>17</v>
      </c>
      <c r="C24" s="34">
        <v>27</v>
      </c>
      <c r="D24" s="34" t="s">
        <v>213</v>
      </c>
      <c r="E24" s="34" t="s">
        <v>72</v>
      </c>
      <c r="F24" s="34" t="s">
        <v>399</v>
      </c>
      <c r="G24" s="34" t="s">
        <v>400</v>
      </c>
      <c r="H24" s="35" t="s">
        <v>401</v>
      </c>
      <c r="I24" s="47" t="s">
        <v>106</v>
      </c>
      <c r="J24" s="34" t="s">
        <v>400</v>
      </c>
      <c r="K24" s="47" t="s">
        <v>219</v>
      </c>
      <c r="L24" s="47">
        <v>2718.828</v>
      </c>
      <c r="M24" s="47">
        <v>2732.263</v>
      </c>
      <c r="N24" s="47" t="s">
        <v>155</v>
      </c>
      <c r="O24" s="60">
        <f t="shared" si="4"/>
        <v>13.1</v>
      </c>
      <c r="P24" s="60"/>
      <c r="Q24" s="60"/>
      <c r="R24" s="60">
        <v>13.1</v>
      </c>
      <c r="S24" s="60"/>
      <c r="T24" s="60"/>
      <c r="U24" s="60"/>
      <c r="V24" s="60"/>
      <c r="W24" s="60"/>
      <c r="X24" s="74"/>
      <c r="Y24" s="82"/>
      <c r="Z24" s="82"/>
      <c r="AA24" s="89"/>
      <c r="AB24" s="74">
        <v>2024</v>
      </c>
      <c r="AC24" s="82">
        <v>2025</v>
      </c>
      <c r="AD24" s="82"/>
      <c r="AE24" s="82"/>
      <c r="AF24" s="84">
        <v>24767</v>
      </c>
      <c r="AG24" s="97">
        <v>14664</v>
      </c>
      <c r="AH24" s="49">
        <v>16664</v>
      </c>
      <c r="AI24" s="106">
        <v>10561</v>
      </c>
      <c r="AJ24" s="47">
        <v>5000</v>
      </c>
      <c r="AK24" s="112">
        <v>4534</v>
      </c>
      <c r="AL24" s="107">
        <v>3000</v>
      </c>
      <c r="AM24" s="105">
        <f t="shared" si="5"/>
        <v>12666.765898171</v>
      </c>
      <c r="AN24" s="105">
        <f>AM24</f>
        <v>12666.765898171</v>
      </c>
      <c r="AO24" s="115">
        <v>5561</v>
      </c>
      <c r="AP24" s="69" t="s">
        <v>224</v>
      </c>
      <c r="AQ24" s="54" t="s">
        <v>401</v>
      </c>
      <c r="AR24" s="68" t="s">
        <v>402</v>
      </c>
      <c r="AS24" s="52">
        <f>VLOOKUP(H24,[1]计划汇总表!$D$1:$AR$65536,41,0)</f>
        <v>10561</v>
      </c>
      <c r="AT24" s="52">
        <f>VLOOKUP(H24,[1]计划汇总表!$D$1:$Z$65536,23,0)</f>
        <v>10561</v>
      </c>
      <c r="AU24" s="52">
        <f t="shared" si="7"/>
        <v>0</v>
      </c>
      <c r="AV24" s="68" t="s">
        <v>403</v>
      </c>
      <c r="AW24" s="34" t="s">
        <v>404</v>
      </c>
      <c r="AX24" s="34" t="s">
        <v>405</v>
      </c>
      <c r="AY24" s="38" t="s">
        <v>406</v>
      </c>
      <c r="AZ24" s="38" t="s">
        <v>407</v>
      </c>
      <c r="BA24" s="34" t="s">
        <v>408</v>
      </c>
      <c r="BB24" s="34" t="s">
        <v>409</v>
      </c>
      <c r="BC24" s="60"/>
      <c r="BD24" s="60"/>
      <c r="BE24" s="60" t="s">
        <v>224</v>
      </c>
      <c r="BF24" s="60"/>
      <c r="BG24" s="60" t="s">
        <v>233</v>
      </c>
      <c r="BH24" s="60"/>
      <c r="BI24" s="172" t="s">
        <v>410</v>
      </c>
      <c r="BJ24" s="34">
        <v>24767</v>
      </c>
      <c r="BK24" s="175">
        <v>1</v>
      </c>
      <c r="BL24" s="34">
        <v>13.435</v>
      </c>
      <c r="BM24" s="34"/>
      <c r="BN24" s="34"/>
      <c r="BO24" s="185"/>
      <c r="BP24" s="187">
        <f>AI24-AJ24-AO24</f>
        <v>0</v>
      </c>
    </row>
    <row r="25" s="1" customFormat="1" ht="49.5" customHeight="1" spans="2:67">
      <c r="B25" s="34">
        <v>18</v>
      </c>
      <c r="C25" s="36"/>
      <c r="D25" s="37" t="s">
        <v>213</v>
      </c>
      <c r="E25" s="38" t="s">
        <v>72</v>
      </c>
      <c r="F25" s="38" t="s">
        <v>399</v>
      </c>
      <c r="G25" s="38" t="s">
        <v>400</v>
      </c>
      <c r="H25" s="38" t="s">
        <v>411</v>
      </c>
      <c r="I25" s="49" t="s">
        <v>28</v>
      </c>
      <c r="J25" s="38" t="s">
        <v>400</v>
      </c>
      <c r="K25" s="49" t="s">
        <v>241</v>
      </c>
      <c r="L25" s="64" t="s">
        <v>29</v>
      </c>
      <c r="M25" s="38">
        <v>35.77</v>
      </c>
      <c r="N25" s="49" t="s">
        <v>158</v>
      </c>
      <c r="O25" s="38">
        <v>35.77</v>
      </c>
      <c r="P25" s="38"/>
      <c r="Q25" s="38"/>
      <c r="R25" s="38"/>
      <c r="S25" s="38">
        <v>35.77</v>
      </c>
      <c r="T25" s="75"/>
      <c r="U25" s="75"/>
      <c r="V25" s="75"/>
      <c r="W25" s="75"/>
      <c r="X25" s="75"/>
      <c r="Y25" s="75"/>
      <c r="Z25" s="75"/>
      <c r="AA25" s="75"/>
      <c r="AB25" s="38">
        <v>2024</v>
      </c>
      <c r="AC25" s="38">
        <v>2024</v>
      </c>
      <c r="AD25" s="83">
        <f t="shared" ref="AD25:AD29" si="8">ROUND(MIN(S25*180,AF25*0.9),0)</f>
        <v>6439</v>
      </c>
      <c r="AE25" s="90"/>
      <c r="AF25" s="91">
        <v>9471.89</v>
      </c>
      <c r="AG25" s="38">
        <v>1500</v>
      </c>
      <c r="AH25" s="113">
        <v>8010</v>
      </c>
      <c r="AI25" s="38">
        <v>6439</v>
      </c>
      <c r="AJ25" s="38">
        <v>4601</v>
      </c>
      <c r="AK25" s="38"/>
      <c r="AL25" s="38">
        <v>1845.7</v>
      </c>
      <c r="AM25" s="114"/>
      <c r="AN25" s="114"/>
      <c r="AO25" s="75">
        <v>1838</v>
      </c>
      <c r="AP25" s="69" t="s">
        <v>224</v>
      </c>
      <c r="AQ25" s="38" t="s">
        <v>412</v>
      </c>
      <c r="AR25" s="114"/>
      <c r="AS25" s="52">
        <f>VLOOKUP(H25,[1]计划汇总表!$D$1:$AR$65536,41,0)</f>
        <v>6439</v>
      </c>
      <c r="AT25" s="52">
        <f>VLOOKUP(H25,[1]计划汇总表!$D$1:$Z$65536,23,0)</f>
        <v>6439</v>
      </c>
      <c r="AU25" s="52">
        <f t="shared" si="7"/>
        <v>0</v>
      </c>
      <c r="AV25" s="38" t="s">
        <v>413</v>
      </c>
      <c r="AW25" s="38" t="s">
        <v>414</v>
      </c>
      <c r="AX25" s="38" t="s">
        <v>415</v>
      </c>
      <c r="AY25" s="38" t="s">
        <v>414</v>
      </c>
      <c r="AZ25" s="38" t="s">
        <v>414</v>
      </c>
      <c r="BA25" s="38" t="s">
        <v>416</v>
      </c>
      <c r="BB25" s="38" t="s">
        <v>416</v>
      </c>
      <c r="BC25" s="75"/>
      <c r="BD25" s="75"/>
      <c r="BE25" s="38" t="s">
        <v>263</v>
      </c>
      <c r="BF25" s="75"/>
      <c r="BG25" s="75"/>
      <c r="BH25" s="75"/>
      <c r="BI25" s="38" t="s">
        <v>417</v>
      </c>
      <c r="BJ25" s="75"/>
      <c r="BK25" s="75"/>
      <c r="BL25" s="75"/>
      <c r="BM25" s="75"/>
      <c r="BN25" s="38" t="s">
        <v>418</v>
      </c>
      <c r="BO25" s="185"/>
    </row>
    <row r="26" s="1" customFormat="1" ht="49.5" customHeight="1" spans="2:67">
      <c r="B26" s="34">
        <v>19</v>
      </c>
      <c r="C26" s="36"/>
      <c r="D26" s="37" t="s">
        <v>213</v>
      </c>
      <c r="E26" s="38" t="s">
        <v>72</v>
      </c>
      <c r="F26" s="38" t="s">
        <v>419</v>
      </c>
      <c r="G26" s="38" t="s">
        <v>420</v>
      </c>
      <c r="H26" s="38" t="s">
        <v>421</v>
      </c>
      <c r="I26" s="49" t="s">
        <v>28</v>
      </c>
      <c r="J26" s="38" t="s">
        <v>420</v>
      </c>
      <c r="K26" s="49" t="s">
        <v>241</v>
      </c>
      <c r="L26" s="38" t="s">
        <v>422</v>
      </c>
      <c r="M26" s="38" t="s">
        <v>423</v>
      </c>
      <c r="N26" s="49" t="s">
        <v>158</v>
      </c>
      <c r="O26" s="38">
        <v>40.025</v>
      </c>
      <c r="P26" s="38"/>
      <c r="Q26" s="38"/>
      <c r="R26" s="38"/>
      <c r="S26" s="38">
        <v>40.025</v>
      </c>
      <c r="T26" s="75"/>
      <c r="U26" s="75"/>
      <c r="V26" s="75"/>
      <c r="W26" s="75"/>
      <c r="X26" s="75"/>
      <c r="Y26" s="75"/>
      <c r="Z26" s="75"/>
      <c r="AA26" s="75"/>
      <c r="AB26" s="38">
        <v>2024</v>
      </c>
      <c r="AC26" s="38">
        <v>2024</v>
      </c>
      <c r="AD26" s="83">
        <f t="shared" si="8"/>
        <v>7205</v>
      </c>
      <c r="AE26" s="90"/>
      <c r="AF26" s="91">
        <v>10011.2437</v>
      </c>
      <c r="AG26" s="38">
        <v>200</v>
      </c>
      <c r="AH26" s="113">
        <v>7200</v>
      </c>
      <c r="AI26" s="38">
        <v>7205</v>
      </c>
      <c r="AJ26" s="38">
        <v>6134</v>
      </c>
      <c r="AK26" s="38">
        <v>0</v>
      </c>
      <c r="AL26" s="38">
        <v>1070.5</v>
      </c>
      <c r="AM26" s="114"/>
      <c r="AN26" s="114"/>
      <c r="AO26" s="75">
        <v>1071</v>
      </c>
      <c r="AP26" s="69" t="s">
        <v>224</v>
      </c>
      <c r="AQ26" s="38" t="s">
        <v>424</v>
      </c>
      <c r="AR26" s="114"/>
      <c r="AS26" s="52">
        <f>VLOOKUP(H26,[1]计划汇总表!$D$1:$AR$65536,41,0)</f>
        <v>7205</v>
      </c>
      <c r="AT26" s="52">
        <f>VLOOKUP(H26,[1]计划汇总表!$D$1:$Z$65536,23,0)</f>
        <v>7205</v>
      </c>
      <c r="AU26" s="52">
        <f t="shared" si="7"/>
        <v>0</v>
      </c>
      <c r="AV26" s="38" t="s">
        <v>425</v>
      </c>
      <c r="AW26" s="38" t="s">
        <v>414</v>
      </c>
      <c r="AX26" s="38" t="s">
        <v>426</v>
      </c>
      <c r="AY26" s="38" t="s">
        <v>414</v>
      </c>
      <c r="AZ26" s="38" t="s">
        <v>414</v>
      </c>
      <c r="BA26" s="38" t="s">
        <v>427</v>
      </c>
      <c r="BB26" s="38" t="s">
        <v>416</v>
      </c>
      <c r="BC26" s="114"/>
      <c r="BD26" s="114"/>
      <c r="BE26" s="148" t="s">
        <v>263</v>
      </c>
      <c r="BF26" s="114"/>
      <c r="BG26" s="114"/>
      <c r="BH26" s="114"/>
      <c r="BI26" s="172" t="s">
        <v>428</v>
      </c>
      <c r="BJ26" s="114"/>
      <c r="BK26" s="114"/>
      <c r="BL26" s="114"/>
      <c r="BM26" s="114"/>
      <c r="BN26" s="148" t="s">
        <v>418</v>
      </c>
      <c r="BO26" s="185"/>
    </row>
    <row r="27" s="1" customFormat="1" ht="49.5" customHeight="1" spans="2:67">
      <c r="B27" s="34">
        <v>20</v>
      </c>
      <c r="C27" s="36"/>
      <c r="D27" s="37" t="s">
        <v>213</v>
      </c>
      <c r="E27" s="38" t="s">
        <v>72</v>
      </c>
      <c r="F27" s="38" t="s">
        <v>419</v>
      </c>
      <c r="G27" s="38" t="s">
        <v>420</v>
      </c>
      <c r="H27" s="38" t="s">
        <v>429</v>
      </c>
      <c r="I27" s="49" t="s">
        <v>28</v>
      </c>
      <c r="J27" s="38" t="s">
        <v>420</v>
      </c>
      <c r="K27" s="49" t="s">
        <v>241</v>
      </c>
      <c r="L27" s="38" t="s">
        <v>430</v>
      </c>
      <c r="M27" s="38" t="s">
        <v>431</v>
      </c>
      <c r="N27" s="49" t="s">
        <v>158</v>
      </c>
      <c r="O27" s="38">
        <v>16.495</v>
      </c>
      <c r="P27" s="38"/>
      <c r="Q27" s="38"/>
      <c r="R27" s="38"/>
      <c r="S27" s="49">
        <v>16.495</v>
      </c>
      <c r="T27" s="75"/>
      <c r="U27" s="75"/>
      <c r="V27" s="75"/>
      <c r="W27" s="75"/>
      <c r="X27" s="75"/>
      <c r="Y27" s="75"/>
      <c r="Z27" s="75"/>
      <c r="AA27" s="75"/>
      <c r="AB27" s="38">
        <v>2024</v>
      </c>
      <c r="AC27" s="38">
        <v>2024</v>
      </c>
      <c r="AD27" s="83">
        <f t="shared" si="8"/>
        <v>2969</v>
      </c>
      <c r="AE27" s="90"/>
      <c r="AF27" s="91">
        <v>4430</v>
      </c>
      <c r="AG27" s="38">
        <v>150</v>
      </c>
      <c r="AH27" s="113">
        <v>3100</v>
      </c>
      <c r="AI27" s="38">
        <v>2969</v>
      </c>
      <c r="AJ27" s="38">
        <v>1500</v>
      </c>
      <c r="AK27" s="38">
        <v>0</v>
      </c>
      <c r="AL27" s="38">
        <v>1469.1</v>
      </c>
      <c r="AM27" s="114"/>
      <c r="AN27" s="114"/>
      <c r="AO27" s="75">
        <v>1469</v>
      </c>
      <c r="AP27" s="69" t="s">
        <v>224</v>
      </c>
      <c r="AQ27" s="138"/>
      <c r="AR27" s="114"/>
      <c r="AS27" s="52">
        <f>VLOOKUP(H27,[1]计划汇总表!$D$1:$AR$65536,41,0)</f>
        <v>2969</v>
      </c>
      <c r="AT27" s="52">
        <f>VLOOKUP(H27,[1]计划汇总表!$D$1:$Z$65536,23,0)</f>
        <v>2969</v>
      </c>
      <c r="AU27" s="52">
        <f t="shared" si="7"/>
        <v>0</v>
      </c>
      <c r="AV27" s="38" t="s">
        <v>432</v>
      </c>
      <c r="AW27" s="38" t="s">
        <v>414</v>
      </c>
      <c r="AX27" s="38" t="s">
        <v>433</v>
      </c>
      <c r="AY27" s="38" t="s">
        <v>414</v>
      </c>
      <c r="AZ27" s="38" t="s">
        <v>414</v>
      </c>
      <c r="BA27" s="38"/>
      <c r="BB27" s="38"/>
      <c r="BC27" s="114"/>
      <c r="BD27" s="114"/>
      <c r="BE27" s="148" t="s">
        <v>263</v>
      </c>
      <c r="BF27" s="114"/>
      <c r="BG27" s="114"/>
      <c r="BH27" s="114"/>
      <c r="BI27" s="172" t="s">
        <v>434</v>
      </c>
      <c r="BJ27" s="114"/>
      <c r="BK27" s="114"/>
      <c r="BL27" s="114"/>
      <c r="BM27" s="114"/>
      <c r="BN27" s="148" t="s">
        <v>418</v>
      </c>
      <c r="BO27" s="185"/>
    </row>
    <row r="28" s="1" customFormat="1" ht="49.5" customHeight="1" spans="2:67">
      <c r="B28" s="34">
        <v>21</v>
      </c>
      <c r="C28" s="36"/>
      <c r="D28" s="37" t="s">
        <v>213</v>
      </c>
      <c r="E28" s="38" t="s">
        <v>72</v>
      </c>
      <c r="F28" s="38" t="s">
        <v>419</v>
      </c>
      <c r="G28" s="38" t="s">
        <v>420</v>
      </c>
      <c r="H28" s="39" t="s">
        <v>435</v>
      </c>
      <c r="I28" s="49" t="s">
        <v>28</v>
      </c>
      <c r="J28" s="38" t="s">
        <v>420</v>
      </c>
      <c r="K28" s="49" t="s">
        <v>241</v>
      </c>
      <c r="L28" s="38" t="s">
        <v>351</v>
      </c>
      <c r="M28" s="38" t="s">
        <v>436</v>
      </c>
      <c r="N28" s="49" t="s">
        <v>158</v>
      </c>
      <c r="O28" s="38">
        <v>8.88</v>
      </c>
      <c r="P28" s="38"/>
      <c r="Q28" s="38"/>
      <c r="R28" s="38"/>
      <c r="S28" s="49">
        <v>8.88</v>
      </c>
      <c r="T28" s="75"/>
      <c r="U28" s="75"/>
      <c r="V28" s="75"/>
      <c r="W28" s="75"/>
      <c r="X28" s="75"/>
      <c r="Y28" s="75"/>
      <c r="Z28" s="75"/>
      <c r="AA28" s="75"/>
      <c r="AB28" s="38">
        <v>2024</v>
      </c>
      <c r="AC28" s="38">
        <v>2024</v>
      </c>
      <c r="AD28" s="83">
        <f t="shared" si="8"/>
        <v>1598</v>
      </c>
      <c r="AE28" s="90"/>
      <c r="AF28" s="91">
        <v>2197.3586</v>
      </c>
      <c r="AG28" s="38">
        <v>100</v>
      </c>
      <c r="AH28" s="113">
        <v>1400</v>
      </c>
      <c r="AI28" s="38">
        <v>1598</v>
      </c>
      <c r="AJ28" s="38">
        <v>1000</v>
      </c>
      <c r="AK28" s="38">
        <v>0</v>
      </c>
      <c r="AL28" s="38">
        <v>598.4</v>
      </c>
      <c r="AM28" s="114"/>
      <c r="AN28" s="114"/>
      <c r="AO28" s="75">
        <v>598</v>
      </c>
      <c r="AP28" s="69" t="s">
        <v>224</v>
      </c>
      <c r="AQ28" s="138"/>
      <c r="AR28" s="114"/>
      <c r="AS28" s="52">
        <f>VLOOKUP(H28,[1]计划汇总表!$D$1:$AR$65536,41,0)</f>
        <v>1598</v>
      </c>
      <c r="AT28" s="52">
        <f>VLOOKUP(H28,[1]计划汇总表!$D$1:$Z$65536,23,0)</f>
        <v>1598</v>
      </c>
      <c r="AU28" s="52">
        <f t="shared" si="7"/>
        <v>0</v>
      </c>
      <c r="AV28" s="38" t="s">
        <v>437</v>
      </c>
      <c r="AW28" s="38" t="s">
        <v>414</v>
      </c>
      <c r="AX28" s="38" t="s">
        <v>438</v>
      </c>
      <c r="AY28" s="38" t="s">
        <v>414</v>
      </c>
      <c r="AZ28" s="38" t="s">
        <v>414</v>
      </c>
      <c r="BA28" s="38"/>
      <c r="BB28" s="38"/>
      <c r="BC28" s="114"/>
      <c r="BD28" s="114"/>
      <c r="BE28" s="148" t="s">
        <v>263</v>
      </c>
      <c r="BF28" s="114"/>
      <c r="BG28" s="114"/>
      <c r="BH28" s="114"/>
      <c r="BI28" s="172" t="s">
        <v>439</v>
      </c>
      <c r="BJ28" s="114"/>
      <c r="BK28" s="114"/>
      <c r="BL28" s="114"/>
      <c r="BM28" s="114"/>
      <c r="BN28" s="148" t="s">
        <v>418</v>
      </c>
      <c r="BO28" s="185"/>
    </row>
    <row r="29" s="1" customFormat="1" ht="49.5" customHeight="1" spans="2:67">
      <c r="B29" s="34">
        <v>22</v>
      </c>
      <c r="C29" s="36"/>
      <c r="D29" s="37" t="s">
        <v>213</v>
      </c>
      <c r="E29" s="38" t="s">
        <v>72</v>
      </c>
      <c r="F29" s="38" t="s">
        <v>419</v>
      </c>
      <c r="G29" s="38" t="s">
        <v>420</v>
      </c>
      <c r="H29" s="39" t="s">
        <v>440</v>
      </c>
      <c r="I29" s="49" t="s">
        <v>28</v>
      </c>
      <c r="J29" s="38" t="s">
        <v>420</v>
      </c>
      <c r="K29" s="49" t="s">
        <v>241</v>
      </c>
      <c r="L29" s="38" t="s">
        <v>441</v>
      </c>
      <c r="M29" s="38" t="s">
        <v>442</v>
      </c>
      <c r="N29" s="49" t="s">
        <v>158</v>
      </c>
      <c r="O29" s="38">
        <v>18.609</v>
      </c>
      <c r="P29" s="38"/>
      <c r="Q29" s="38"/>
      <c r="R29" s="38"/>
      <c r="S29" s="49">
        <v>18.609</v>
      </c>
      <c r="T29" s="75"/>
      <c r="U29" s="75"/>
      <c r="V29" s="75"/>
      <c r="W29" s="75"/>
      <c r="X29" s="75"/>
      <c r="Y29" s="75"/>
      <c r="Z29" s="75"/>
      <c r="AA29" s="75"/>
      <c r="AB29" s="38">
        <v>2024</v>
      </c>
      <c r="AC29" s="38">
        <v>2024</v>
      </c>
      <c r="AD29" s="83">
        <f t="shared" si="8"/>
        <v>3350</v>
      </c>
      <c r="AE29" s="90"/>
      <c r="AF29" s="91">
        <v>4767.543</v>
      </c>
      <c r="AG29" s="38">
        <v>150</v>
      </c>
      <c r="AH29" s="113">
        <v>2000</v>
      </c>
      <c r="AI29" s="38">
        <v>3350</v>
      </c>
      <c r="AJ29" s="38">
        <v>1800</v>
      </c>
      <c r="AK29" s="38">
        <v>0</v>
      </c>
      <c r="AL29" s="38">
        <v>1549.62</v>
      </c>
      <c r="AM29" s="114"/>
      <c r="AN29" s="114"/>
      <c r="AO29" s="75">
        <v>1550</v>
      </c>
      <c r="AP29" s="69" t="s">
        <v>224</v>
      </c>
      <c r="AQ29" s="138"/>
      <c r="AR29" s="114"/>
      <c r="AS29" s="52">
        <f>VLOOKUP(H29,[1]计划汇总表!$D$1:$AR$65536,41,0)</f>
        <v>3350</v>
      </c>
      <c r="AT29" s="52">
        <f>VLOOKUP(H29,[1]计划汇总表!$D$1:$Z$65536,23,0)</f>
        <v>3350</v>
      </c>
      <c r="AU29" s="52">
        <f t="shared" si="7"/>
        <v>0</v>
      </c>
      <c r="AV29" s="38" t="s">
        <v>443</v>
      </c>
      <c r="AW29" s="38" t="s">
        <v>414</v>
      </c>
      <c r="AX29" s="38" t="s">
        <v>444</v>
      </c>
      <c r="AY29" s="38" t="s">
        <v>414</v>
      </c>
      <c r="AZ29" s="38" t="s">
        <v>414</v>
      </c>
      <c r="BA29" s="38"/>
      <c r="BB29" s="38"/>
      <c r="BC29" s="114"/>
      <c r="BD29" s="114"/>
      <c r="BE29" s="148" t="s">
        <v>263</v>
      </c>
      <c r="BF29" s="114"/>
      <c r="BG29" s="114"/>
      <c r="BH29" s="114"/>
      <c r="BI29" s="172" t="s">
        <v>439</v>
      </c>
      <c r="BJ29" s="114"/>
      <c r="BK29" s="114"/>
      <c r="BL29" s="114"/>
      <c r="BM29" s="114"/>
      <c r="BN29" s="148" t="s">
        <v>418</v>
      </c>
      <c r="BO29" s="185"/>
    </row>
    <row r="30" s="1" customFormat="1" ht="156.45" customHeight="1" spans="2:67">
      <c r="B30" s="34">
        <v>23</v>
      </c>
      <c r="C30" s="34">
        <v>1</v>
      </c>
      <c r="D30" s="34" t="s">
        <v>213</v>
      </c>
      <c r="E30" s="34" t="s">
        <v>445</v>
      </c>
      <c r="F30" s="34" t="s">
        <v>446</v>
      </c>
      <c r="G30" s="34" t="s">
        <v>447</v>
      </c>
      <c r="H30" s="35" t="s">
        <v>448</v>
      </c>
      <c r="I30" s="47" t="s">
        <v>114</v>
      </c>
      <c r="J30" s="34" t="s">
        <v>447</v>
      </c>
      <c r="K30" s="47" t="s">
        <v>449</v>
      </c>
      <c r="L30" s="47" t="s">
        <v>450</v>
      </c>
      <c r="M30" s="47" t="s">
        <v>451</v>
      </c>
      <c r="N30" s="47" t="s">
        <v>155</v>
      </c>
      <c r="O30" s="60">
        <f t="shared" ref="O30:O35" si="9">SUM(P30:S30)</f>
        <v>11.113</v>
      </c>
      <c r="P30" s="60">
        <v>11.113</v>
      </c>
      <c r="Q30" s="60"/>
      <c r="R30" s="60"/>
      <c r="S30" s="60"/>
      <c r="T30" s="60"/>
      <c r="U30" s="60"/>
      <c r="V30" s="60"/>
      <c r="W30" s="60"/>
      <c r="X30" s="60" t="s">
        <v>452</v>
      </c>
      <c r="Y30" s="82">
        <v>87925.6</v>
      </c>
      <c r="Z30" s="82">
        <v>2619.8</v>
      </c>
      <c r="AA30" s="60">
        <v>3.4665</v>
      </c>
      <c r="AB30" s="82">
        <v>2023</v>
      </c>
      <c r="AC30" s="82">
        <v>2026</v>
      </c>
      <c r="AD30" s="82"/>
      <c r="AE30" s="82"/>
      <c r="AF30" s="84">
        <v>105562</v>
      </c>
      <c r="AG30" s="97">
        <v>62633</v>
      </c>
      <c r="AH30" s="115">
        <v>80000</v>
      </c>
      <c r="AI30" s="106">
        <v>32837</v>
      </c>
      <c r="AJ30" s="91">
        <v>14000</v>
      </c>
      <c r="AK30" s="85">
        <v>4000</v>
      </c>
      <c r="AL30" s="105">
        <v>18837</v>
      </c>
      <c r="AM30" s="105">
        <f t="shared" ref="AM30:AM35" si="10">(AH30+BJ30)*AI30/AF30-AJ30</f>
        <v>17106.8376878043</v>
      </c>
      <c r="AN30" s="105">
        <v>17000</v>
      </c>
      <c r="AO30" s="115">
        <v>5000</v>
      </c>
      <c r="AP30" s="69" t="s">
        <v>224</v>
      </c>
      <c r="AQ30" s="54" t="s">
        <v>453</v>
      </c>
      <c r="AR30" s="68" t="s">
        <v>106</v>
      </c>
      <c r="AS30" s="52">
        <f>VLOOKUP(H30,[1]计划汇总表!$D$1:$AR$65536,41,0)</f>
        <v>19000</v>
      </c>
      <c r="AT30" s="52">
        <f>VLOOKUP(H30,[1]计划汇总表!$D$1:$Z$65536,23,0)</f>
        <v>32837</v>
      </c>
      <c r="AU30" s="52">
        <f t="shared" si="7"/>
        <v>13837</v>
      </c>
      <c r="AV30" s="68" t="s">
        <v>454</v>
      </c>
      <c r="AW30" s="68" t="s">
        <v>455</v>
      </c>
      <c r="AX30" s="52" t="s">
        <v>456</v>
      </c>
      <c r="AY30" s="52" t="s">
        <v>457</v>
      </c>
      <c r="AZ30" s="68" t="s">
        <v>458</v>
      </c>
      <c r="BA30" s="160">
        <v>45279</v>
      </c>
      <c r="BB30" s="160">
        <v>44835</v>
      </c>
      <c r="BC30" s="69" t="s">
        <v>224</v>
      </c>
      <c r="BD30" s="69" t="s">
        <v>224</v>
      </c>
      <c r="BE30" s="69" t="s">
        <v>224</v>
      </c>
      <c r="BF30" s="69" t="s">
        <v>224</v>
      </c>
      <c r="BG30" s="69" t="s">
        <v>233</v>
      </c>
      <c r="BH30" s="69" t="s">
        <v>233</v>
      </c>
      <c r="BI30" s="172" t="s">
        <v>459</v>
      </c>
      <c r="BJ30" s="52">
        <v>20000</v>
      </c>
      <c r="BK30" s="171">
        <v>0.75</v>
      </c>
      <c r="BL30" s="52">
        <v>8</v>
      </c>
      <c r="BM30" s="52"/>
      <c r="BN30" s="52"/>
      <c r="BO30" s="38" t="s">
        <v>460</v>
      </c>
    </row>
    <row r="31" s="1" customFormat="1" ht="90" customHeight="1" spans="2:67">
      <c r="B31" s="34">
        <v>24</v>
      </c>
      <c r="C31" s="34">
        <v>2</v>
      </c>
      <c r="D31" s="34" t="s">
        <v>213</v>
      </c>
      <c r="E31" s="34" t="s">
        <v>445</v>
      </c>
      <c r="F31" s="34" t="s">
        <v>461</v>
      </c>
      <c r="G31" s="34" t="s">
        <v>462</v>
      </c>
      <c r="H31" s="35" t="s">
        <v>463</v>
      </c>
      <c r="I31" s="47" t="s">
        <v>106</v>
      </c>
      <c r="J31" s="34" t="s">
        <v>462</v>
      </c>
      <c r="K31" s="47" t="s">
        <v>219</v>
      </c>
      <c r="L31" s="47" t="s">
        <v>464</v>
      </c>
      <c r="M31" s="47" t="s">
        <v>465</v>
      </c>
      <c r="N31" s="47" t="s">
        <v>155</v>
      </c>
      <c r="O31" s="60">
        <f t="shared" si="9"/>
        <v>22.191</v>
      </c>
      <c r="P31" s="60">
        <v>22.191</v>
      </c>
      <c r="Q31" s="60"/>
      <c r="R31" s="60"/>
      <c r="S31" s="60"/>
      <c r="T31" s="60"/>
      <c r="U31" s="60"/>
      <c r="V31" s="60"/>
      <c r="W31" s="60"/>
      <c r="X31" s="60" t="s">
        <v>466</v>
      </c>
      <c r="Y31" s="82" t="s">
        <v>467</v>
      </c>
      <c r="Z31" s="82" t="s">
        <v>468</v>
      </c>
      <c r="AA31" s="60">
        <v>19.344</v>
      </c>
      <c r="AB31" s="82">
        <v>2023</v>
      </c>
      <c r="AC31" s="82">
        <v>2026</v>
      </c>
      <c r="AD31" s="82"/>
      <c r="AE31" s="82"/>
      <c r="AF31" s="84">
        <v>96869.51</v>
      </c>
      <c r="AG31" s="97">
        <v>68826</v>
      </c>
      <c r="AH31" s="115">
        <v>77979</v>
      </c>
      <c r="AI31" s="106">
        <v>40986</v>
      </c>
      <c r="AJ31" s="91">
        <v>27891</v>
      </c>
      <c r="AK31" s="85">
        <v>1024</v>
      </c>
      <c r="AL31" s="105">
        <v>13095</v>
      </c>
      <c r="AM31" s="105">
        <f t="shared" si="10"/>
        <v>11448.9047233748</v>
      </c>
      <c r="AN31" s="105">
        <v>11000</v>
      </c>
      <c r="AO31" s="115">
        <v>5000</v>
      </c>
      <c r="AP31" s="69" t="s">
        <v>224</v>
      </c>
      <c r="AQ31" s="54" t="s">
        <v>463</v>
      </c>
      <c r="AR31" s="68" t="s">
        <v>106</v>
      </c>
      <c r="AS31" s="52">
        <f>VLOOKUP(H31,[1]计划汇总表!$D$1:$AR$65536,41,0)</f>
        <v>32891</v>
      </c>
      <c r="AT31" s="52">
        <f>VLOOKUP(H31,[1]计划汇总表!$D$1:$Z$65536,23,0)</f>
        <v>40986</v>
      </c>
      <c r="AU31" s="52">
        <f t="shared" si="7"/>
        <v>8095</v>
      </c>
      <c r="AV31" s="68" t="s">
        <v>469</v>
      </c>
      <c r="AW31" s="68" t="s">
        <v>470</v>
      </c>
      <c r="AX31" s="52" t="s">
        <v>471</v>
      </c>
      <c r="AY31" s="52" t="s">
        <v>472</v>
      </c>
      <c r="AZ31" s="68" t="s">
        <v>473</v>
      </c>
      <c r="BA31" s="160">
        <v>45019</v>
      </c>
      <c r="BB31" s="160">
        <v>44781</v>
      </c>
      <c r="BC31" s="69" t="s">
        <v>224</v>
      </c>
      <c r="BD31" s="69" t="s">
        <v>224</v>
      </c>
      <c r="BE31" s="69" t="s">
        <v>224</v>
      </c>
      <c r="BF31" s="69" t="s">
        <v>224</v>
      </c>
      <c r="BG31" s="69" t="s">
        <v>233</v>
      </c>
      <c r="BH31" s="69" t="s">
        <v>233</v>
      </c>
      <c r="BI31" s="172" t="s">
        <v>474</v>
      </c>
      <c r="BJ31" s="52">
        <v>15000</v>
      </c>
      <c r="BK31" s="171">
        <v>0.96</v>
      </c>
      <c r="BL31" s="52">
        <v>19</v>
      </c>
      <c r="BM31" s="52" t="s">
        <v>475</v>
      </c>
      <c r="BN31" s="52"/>
      <c r="BO31" s="38" t="s">
        <v>476</v>
      </c>
    </row>
    <row r="32" s="1" customFormat="1" ht="61.05" customHeight="1" spans="2:67">
      <c r="B32" s="34">
        <v>25</v>
      </c>
      <c r="C32" s="34">
        <v>3</v>
      </c>
      <c r="D32" s="34" t="s">
        <v>213</v>
      </c>
      <c r="E32" s="34" t="s">
        <v>445</v>
      </c>
      <c r="F32" s="34" t="s">
        <v>477</v>
      </c>
      <c r="G32" s="34" t="s">
        <v>478</v>
      </c>
      <c r="H32" s="35" t="s">
        <v>479</v>
      </c>
      <c r="I32" s="47" t="s">
        <v>28</v>
      </c>
      <c r="J32" s="34" t="s">
        <v>478</v>
      </c>
      <c r="K32" s="47" t="s">
        <v>241</v>
      </c>
      <c r="L32" s="47" t="s">
        <v>480</v>
      </c>
      <c r="M32" s="47" t="s">
        <v>481</v>
      </c>
      <c r="N32" s="47" t="s">
        <v>17</v>
      </c>
      <c r="O32" s="60">
        <f t="shared" si="9"/>
        <v>10.045</v>
      </c>
      <c r="P32" s="60">
        <v>10.045</v>
      </c>
      <c r="Q32" s="60"/>
      <c r="R32" s="60"/>
      <c r="S32" s="60"/>
      <c r="T32" s="60"/>
      <c r="U32" s="60"/>
      <c r="V32" s="60"/>
      <c r="W32" s="60"/>
      <c r="X32" s="60"/>
      <c r="Y32" s="82"/>
      <c r="Z32" s="82"/>
      <c r="AA32" s="60"/>
      <c r="AB32" s="82">
        <v>2023</v>
      </c>
      <c r="AC32" s="82">
        <v>2024</v>
      </c>
      <c r="AD32" s="82"/>
      <c r="AE32" s="82"/>
      <c r="AF32" s="84">
        <v>8727</v>
      </c>
      <c r="AG32" s="97">
        <v>6090</v>
      </c>
      <c r="AH32" s="115">
        <v>8727</v>
      </c>
      <c r="AI32" s="106">
        <v>4319</v>
      </c>
      <c r="AJ32" s="91">
        <v>1600</v>
      </c>
      <c r="AK32" s="91">
        <v>2719</v>
      </c>
      <c r="AL32" s="105">
        <v>2710</v>
      </c>
      <c r="AM32" s="105">
        <f t="shared" si="10"/>
        <v>2719</v>
      </c>
      <c r="AN32" s="105">
        <f t="shared" ref="AN32:AN34" si="11">AM32</f>
        <v>2719</v>
      </c>
      <c r="AO32" s="115">
        <v>2719</v>
      </c>
      <c r="AP32" s="69" t="s">
        <v>224</v>
      </c>
      <c r="AQ32" s="54" t="s">
        <v>479</v>
      </c>
      <c r="AR32" s="68" t="s">
        <v>28</v>
      </c>
      <c r="AS32" s="52">
        <f>VLOOKUP(H32,[1]计划汇总表!$D$1:$AR$65536,41,0)</f>
        <v>4319</v>
      </c>
      <c r="AT32" s="52">
        <f>VLOOKUP(H32,[1]计划汇总表!$D$1:$Z$65536,23,0)</f>
        <v>4319</v>
      </c>
      <c r="AU32" s="52">
        <f t="shared" si="7"/>
        <v>0</v>
      </c>
      <c r="AV32" s="139" t="s">
        <v>482</v>
      </c>
      <c r="AW32" s="68" t="s">
        <v>120</v>
      </c>
      <c r="AX32" s="139" t="s">
        <v>483</v>
      </c>
      <c r="AY32" s="52" t="s">
        <v>120</v>
      </c>
      <c r="AZ32" s="68" t="s">
        <v>120</v>
      </c>
      <c r="BA32" s="156">
        <v>45444</v>
      </c>
      <c r="BB32" s="157">
        <v>45261</v>
      </c>
      <c r="BC32" s="69" t="s">
        <v>224</v>
      </c>
      <c r="BD32" s="69" t="s">
        <v>224</v>
      </c>
      <c r="BE32" s="69" t="s">
        <v>224</v>
      </c>
      <c r="BF32" s="69" t="s">
        <v>224</v>
      </c>
      <c r="BG32" s="69" t="s">
        <v>233</v>
      </c>
      <c r="BH32" s="69"/>
      <c r="BI32" s="172" t="s">
        <v>484</v>
      </c>
      <c r="BJ32" s="52"/>
      <c r="BK32" s="171">
        <v>1</v>
      </c>
      <c r="BL32" s="52">
        <v>10.045</v>
      </c>
      <c r="BM32" s="52" t="s">
        <v>485</v>
      </c>
      <c r="BN32" s="52"/>
      <c r="BO32" s="185"/>
    </row>
    <row r="33" s="5" customFormat="1" ht="147.85" customHeight="1" spans="2:67">
      <c r="B33" s="34">
        <v>26</v>
      </c>
      <c r="C33" s="34">
        <v>4</v>
      </c>
      <c r="D33" s="34" t="s">
        <v>213</v>
      </c>
      <c r="E33" s="34" t="s">
        <v>445</v>
      </c>
      <c r="F33" s="34" t="s">
        <v>486</v>
      </c>
      <c r="G33" s="34" t="s">
        <v>487</v>
      </c>
      <c r="H33" s="35" t="s">
        <v>488</v>
      </c>
      <c r="I33" s="47" t="s">
        <v>28</v>
      </c>
      <c r="J33" s="34" t="s">
        <v>487</v>
      </c>
      <c r="K33" s="47" t="s">
        <v>241</v>
      </c>
      <c r="L33" s="47">
        <v>38.95</v>
      </c>
      <c r="M33" s="47">
        <v>47.866</v>
      </c>
      <c r="N33" s="47" t="s">
        <v>155</v>
      </c>
      <c r="O33" s="60">
        <f t="shared" si="9"/>
        <v>8.916</v>
      </c>
      <c r="P33" s="60"/>
      <c r="Q33" s="60"/>
      <c r="R33" s="60">
        <v>8.916</v>
      </c>
      <c r="S33" s="60"/>
      <c r="T33" s="60"/>
      <c r="U33" s="60"/>
      <c r="V33" s="60"/>
      <c r="W33" s="60"/>
      <c r="X33" s="60"/>
      <c r="Y33" s="82"/>
      <c r="Z33" s="82"/>
      <c r="AA33" s="60"/>
      <c r="AB33" s="82">
        <v>2024</v>
      </c>
      <c r="AC33" s="82">
        <v>2025</v>
      </c>
      <c r="AD33" s="82"/>
      <c r="AE33" s="82"/>
      <c r="AF33" s="84">
        <v>3080.6316</v>
      </c>
      <c r="AG33" s="97">
        <v>2480</v>
      </c>
      <c r="AH33" s="115">
        <v>3080.6316</v>
      </c>
      <c r="AI33" s="106">
        <v>1961.52</v>
      </c>
      <c r="AJ33" s="91">
        <v>1000</v>
      </c>
      <c r="AK33" s="85"/>
      <c r="AL33" s="105">
        <v>961.52</v>
      </c>
      <c r="AM33" s="105">
        <f t="shared" si="10"/>
        <v>961.52</v>
      </c>
      <c r="AN33" s="105">
        <f t="shared" si="11"/>
        <v>961.52</v>
      </c>
      <c r="AO33" s="115">
        <v>962</v>
      </c>
      <c r="AP33" s="140" t="s">
        <v>224</v>
      </c>
      <c r="AQ33" s="141" t="s">
        <v>489</v>
      </c>
      <c r="AR33" s="142" t="s">
        <v>490</v>
      </c>
      <c r="AS33" s="52">
        <f>VLOOKUP(H33,[1]计划汇总表!$D$1:$AR$65536,41,0)</f>
        <v>1962</v>
      </c>
      <c r="AT33" s="52">
        <f>VLOOKUP(H33,[1]计划汇总表!$D$1:$Z$65536,23,0)</f>
        <v>1962</v>
      </c>
      <c r="AU33" s="52">
        <f t="shared" si="7"/>
        <v>0</v>
      </c>
      <c r="AV33" s="142" t="s">
        <v>491</v>
      </c>
      <c r="AW33" s="142" t="s">
        <v>120</v>
      </c>
      <c r="AX33" s="161" t="s">
        <v>492</v>
      </c>
      <c r="AY33" s="52" t="s">
        <v>120</v>
      </c>
      <c r="AZ33" s="68" t="s">
        <v>120</v>
      </c>
      <c r="BA33" s="160">
        <v>45427</v>
      </c>
      <c r="BB33" s="160">
        <v>45289</v>
      </c>
      <c r="BC33" s="140" t="s">
        <v>224</v>
      </c>
      <c r="BD33" s="140" t="s">
        <v>224</v>
      </c>
      <c r="BE33" s="69" t="s">
        <v>263</v>
      </c>
      <c r="BF33" s="140" t="s">
        <v>224</v>
      </c>
      <c r="BG33" s="69" t="s">
        <v>233</v>
      </c>
      <c r="BH33" s="69" t="s">
        <v>233</v>
      </c>
      <c r="BI33" s="172" t="s">
        <v>493</v>
      </c>
      <c r="BJ33" s="52"/>
      <c r="BK33" s="171">
        <v>1</v>
      </c>
      <c r="BL33" s="52">
        <v>8.916</v>
      </c>
      <c r="BM33" s="52"/>
      <c r="BN33" s="161"/>
      <c r="BO33" s="185"/>
    </row>
    <row r="34" s="1" customFormat="1" ht="49.5" customHeight="1" spans="2:67">
      <c r="B34" s="34">
        <v>27</v>
      </c>
      <c r="C34" s="34">
        <v>5</v>
      </c>
      <c r="D34" s="34" t="s">
        <v>213</v>
      </c>
      <c r="E34" s="34" t="s">
        <v>445</v>
      </c>
      <c r="F34" s="34" t="s">
        <v>494</v>
      </c>
      <c r="G34" s="34" t="s">
        <v>495</v>
      </c>
      <c r="H34" s="35" t="s">
        <v>496</v>
      </c>
      <c r="I34" s="47" t="s">
        <v>28</v>
      </c>
      <c r="J34" s="34" t="s">
        <v>495</v>
      </c>
      <c r="K34" s="47" t="s">
        <v>241</v>
      </c>
      <c r="L34" s="47">
        <v>249.537</v>
      </c>
      <c r="M34" s="47">
        <v>269.669</v>
      </c>
      <c r="N34" s="47" t="s">
        <v>155</v>
      </c>
      <c r="O34" s="60">
        <f t="shared" si="9"/>
        <v>20.132</v>
      </c>
      <c r="P34" s="60"/>
      <c r="Q34" s="60"/>
      <c r="R34" s="60">
        <v>20.132</v>
      </c>
      <c r="S34" s="60"/>
      <c r="T34" s="60"/>
      <c r="U34" s="60"/>
      <c r="V34" s="60"/>
      <c r="W34" s="60"/>
      <c r="X34" s="60"/>
      <c r="Y34" s="82"/>
      <c r="Z34" s="82"/>
      <c r="AA34" s="60"/>
      <c r="AB34" s="82">
        <v>2023</v>
      </c>
      <c r="AC34" s="82">
        <v>2024</v>
      </c>
      <c r="AD34" s="82"/>
      <c r="AE34" s="82"/>
      <c r="AF34" s="84">
        <v>7269.72</v>
      </c>
      <c r="AG34" s="84">
        <v>6400</v>
      </c>
      <c r="AH34" s="115">
        <v>7269.72</v>
      </c>
      <c r="AI34" s="106">
        <v>4630</v>
      </c>
      <c r="AJ34" s="34">
        <v>1800</v>
      </c>
      <c r="AK34" s="85">
        <v>1760.269</v>
      </c>
      <c r="AL34" s="105">
        <v>2830</v>
      </c>
      <c r="AM34" s="105">
        <f t="shared" si="10"/>
        <v>2830</v>
      </c>
      <c r="AN34" s="105">
        <f t="shared" si="11"/>
        <v>2830</v>
      </c>
      <c r="AO34" s="115">
        <v>2830</v>
      </c>
      <c r="AP34" s="69" t="s">
        <v>224</v>
      </c>
      <c r="AQ34" s="54" t="s">
        <v>497</v>
      </c>
      <c r="AR34" s="68" t="s">
        <v>28</v>
      </c>
      <c r="AS34" s="52">
        <f>VLOOKUP(H34,[1]计划汇总表!$D$1:$AR$65536,41,0)</f>
        <v>4630</v>
      </c>
      <c r="AT34" s="52">
        <f>VLOOKUP(H34,[1]计划汇总表!$D$1:$Z$65536,23,0)</f>
        <v>4630</v>
      </c>
      <c r="AU34" s="52">
        <f t="shared" si="7"/>
        <v>0</v>
      </c>
      <c r="AV34" s="68" t="s">
        <v>498</v>
      </c>
      <c r="AW34" s="68" t="s">
        <v>120</v>
      </c>
      <c r="AX34" s="52" t="s">
        <v>499</v>
      </c>
      <c r="AY34" s="52" t="s">
        <v>120</v>
      </c>
      <c r="AZ34" s="68" t="s">
        <v>120</v>
      </c>
      <c r="BA34" s="156">
        <v>45261</v>
      </c>
      <c r="BB34" s="156">
        <v>45078</v>
      </c>
      <c r="BC34" s="69" t="s">
        <v>224</v>
      </c>
      <c r="BD34" s="69" t="s">
        <v>224</v>
      </c>
      <c r="BE34" s="69" t="s">
        <v>224</v>
      </c>
      <c r="BF34" s="69" t="s">
        <v>224</v>
      </c>
      <c r="BG34" s="69" t="s">
        <v>233</v>
      </c>
      <c r="BH34" s="69" t="s">
        <v>233</v>
      </c>
      <c r="BI34" s="77" t="s">
        <v>500</v>
      </c>
      <c r="BJ34" s="52">
        <v>0</v>
      </c>
      <c r="BK34" s="171">
        <v>1</v>
      </c>
      <c r="BL34" s="52">
        <v>20.132</v>
      </c>
      <c r="BM34" s="52" t="s">
        <v>224</v>
      </c>
      <c r="BN34" s="52"/>
      <c r="BO34" s="185"/>
    </row>
    <row r="35" s="6" customFormat="1" ht="93.2" customHeight="1" spans="2:67">
      <c r="B35" s="34">
        <v>28</v>
      </c>
      <c r="C35" s="34">
        <v>35</v>
      </c>
      <c r="D35" s="40" t="s">
        <v>213</v>
      </c>
      <c r="E35" s="41" t="s">
        <v>142</v>
      </c>
      <c r="F35" s="34" t="s">
        <v>501</v>
      </c>
      <c r="G35" s="42" t="s">
        <v>502</v>
      </c>
      <c r="H35" s="43" t="s">
        <v>503</v>
      </c>
      <c r="I35" s="47" t="s">
        <v>106</v>
      </c>
      <c r="J35" s="42" t="s">
        <v>502</v>
      </c>
      <c r="K35" s="42" t="s">
        <v>219</v>
      </c>
      <c r="L35" s="42" t="s">
        <v>504</v>
      </c>
      <c r="M35" s="42" t="s">
        <v>505</v>
      </c>
      <c r="N35" s="42" t="s">
        <v>17</v>
      </c>
      <c r="O35" s="60">
        <f t="shared" si="9"/>
        <v>34.898</v>
      </c>
      <c r="P35" s="60">
        <v>34.898</v>
      </c>
      <c r="Q35" s="60"/>
      <c r="R35" s="60"/>
      <c r="S35" s="76"/>
      <c r="T35" s="76"/>
      <c r="U35" s="76"/>
      <c r="V35" s="76"/>
      <c r="W35" s="76"/>
      <c r="X35" s="76"/>
      <c r="Y35" s="92"/>
      <c r="Z35" s="92"/>
      <c r="AA35" s="76"/>
      <c r="AB35" s="93">
        <v>2023</v>
      </c>
      <c r="AC35" s="94">
        <v>2026</v>
      </c>
      <c r="AD35" s="95"/>
      <c r="AE35" s="95"/>
      <c r="AF35" s="84">
        <v>230300</v>
      </c>
      <c r="AG35" s="84">
        <v>166995</v>
      </c>
      <c r="AH35" s="84">
        <v>200000</v>
      </c>
      <c r="AI35" s="84">
        <v>55847</v>
      </c>
      <c r="AJ35" s="84">
        <v>50048.8</v>
      </c>
      <c r="AK35" s="95">
        <v>35570</v>
      </c>
      <c r="AL35" s="95">
        <v>5798.2</v>
      </c>
      <c r="AM35" s="105">
        <f t="shared" si="10"/>
        <v>875.51610942249</v>
      </c>
      <c r="AN35" s="105">
        <v>1000</v>
      </c>
      <c r="AO35" s="115">
        <v>3000</v>
      </c>
      <c r="AP35" s="137" t="s">
        <v>224</v>
      </c>
      <c r="AQ35" s="137" t="s">
        <v>503</v>
      </c>
      <c r="AR35" s="137" t="s">
        <v>503</v>
      </c>
      <c r="AS35" s="52">
        <f>VLOOKUP(H35,[1]计划汇总表!$D$1:$AR$65536,41,0)</f>
        <v>53048.8</v>
      </c>
      <c r="AT35" s="52">
        <f>VLOOKUP(H35,[1]计划汇总表!$D$1:$Z$65536,23,0)</f>
        <v>55847</v>
      </c>
      <c r="AU35" s="52">
        <f t="shared" si="7"/>
        <v>2798.2</v>
      </c>
      <c r="AV35" s="137" t="s">
        <v>506</v>
      </c>
      <c r="AW35" s="162" t="s">
        <v>507</v>
      </c>
      <c r="AX35" s="137" t="s">
        <v>508</v>
      </c>
      <c r="AY35" s="158" t="s">
        <v>509</v>
      </c>
      <c r="AZ35" s="95" t="s">
        <v>510</v>
      </c>
      <c r="BA35" s="95" t="s">
        <v>511</v>
      </c>
      <c r="BB35" s="95" t="s">
        <v>512</v>
      </c>
      <c r="BC35" s="95" t="s">
        <v>224</v>
      </c>
      <c r="BD35" s="95" t="s">
        <v>224</v>
      </c>
      <c r="BE35" s="95" t="s">
        <v>224</v>
      </c>
      <c r="BF35" s="95" t="s">
        <v>224</v>
      </c>
      <c r="BG35" s="158" t="s">
        <v>233</v>
      </c>
      <c r="BH35" s="158" t="s">
        <v>233</v>
      </c>
      <c r="BI35" s="158" t="s">
        <v>513</v>
      </c>
      <c r="BJ35" s="158">
        <v>10000</v>
      </c>
      <c r="BK35" s="177">
        <v>0.95</v>
      </c>
      <c r="BL35" s="158">
        <v>32</v>
      </c>
      <c r="BM35" s="188" t="s">
        <v>224</v>
      </c>
      <c r="BN35" s="158"/>
      <c r="BO35" s="158" t="s">
        <v>514</v>
      </c>
    </row>
    <row r="36" s="7" customFormat="1" ht="26.45" customHeight="1" spans="2:67">
      <c r="B36" s="44" t="s">
        <v>515</v>
      </c>
      <c r="C36" s="45"/>
      <c r="D36" s="45"/>
      <c r="E36" s="45"/>
      <c r="F36" s="45"/>
      <c r="G36" s="45"/>
      <c r="H36" s="46"/>
      <c r="I36" s="65"/>
      <c r="J36" s="45"/>
      <c r="K36" s="65"/>
      <c r="L36" s="65"/>
      <c r="M36" s="65"/>
      <c r="N36" s="65"/>
      <c r="O36" s="59">
        <f t="shared" ref="O36:AA36" si="12">SUM(O37:O49)</f>
        <v>206.207</v>
      </c>
      <c r="P36" s="59">
        <f t="shared" si="12"/>
        <v>18.623</v>
      </c>
      <c r="Q36" s="59">
        <f t="shared" si="12"/>
        <v>0</v>
      </c>
      <c r="R36" s="59">
        <f t="shared" si="12"/>
        <v>67.925</v>
      </c>
      <c r="S36" s="59">
        <f t="shared" si="12"/>
        <v>119.659</v>
      </c>
      <c r="T36" s="59">
        <f t="shared" si="12"/>
        <v>0</v>
      </c>
      <c r="U36" s="59">
        <f t="shared" si="12"/>
        <v>0</v>
      </c>
      <c r="V36" s="59">
        <f t="shared" si="12"/>
        <v>0</v>
      </c>
      <c r="W36" s="59">
        <f t="shared" si="12"/>
        <v>0</v>
      </c>
      <c r="X36" s="59">
        <f t="shared" si="12"/>
        <v>0</v>
      </c>
      <c r="Y36" s="59">
        <f t="shared" si="12"/>
        <v>0</v>
      </c>
      <c r="Z36" s="59">
        <f t="shared" si="12"/>
        <v>0</v>
      </c>
      <c r="AA36" s="59">
        <f t="shared" si="12"/>
        <v>27.557</v>
      </c>
      <c r="AB36" s="59"/>
      <c r="AC36" s="59"/>
      <c r="AD36" s="59">
        <f t="shared" ref="AD36:AO36" si="13">SUM(AD37:AD49)</f>
        <v>18574</v>
      </c>
      <c r="AE36" s="59">
        <f t="shared" si="13"/>
        <v>0</v>
      </c>
      <c r="AF36" s="59">
        <f t="shared" si="13"/>
        <v>57545.4775</v>
      </c>
      <c r="AG36" s="59">
        <f t="shared" si="13"/>
        <v>2540</v>
      </c>
      <c r="AH36" s="59">
        <f t="shared" si="13"/>
        <v>16900</v>
      </c>
      <c r="AI36" s="59">
        <f t="shared" si="13"/>
        <v>45948.48</v>
      </c>
      <c r="AJ36" s="59">
        <f t="shared" si="13"/>
        <v>0</v>
      </c>
      <c r="AK36" s="59">
        <f t="shared" si="13"/>
        <v>0</v>
      </c>
      <c r="AL36" s="59">
        <f t="shared" si="13"/>
        <v>46967.44</v>
      </c>
      <c r="AM36" s="59">
        <f t="shared" si="13"/>
        <v>30545.2842807949</v>
      </c>
      <c r="AN36" s="59">
        <f t="shared" si="13"/>
        <v>29185.18</v>
      </c>
      <c r="AO36" s="59">
        <f t="shared" si="13"/>
        <v>45948</v>
      </c>
      <c r="AP36" s="143"/>
      <c r="AQ36" s="144"/>
      <c r="AR36" s="65"/>
      <c r="AS36" s="52" t="e">
        <f>VLOOKUP(H36,[1]计划汇总表!$D$1:$AR$65536,41,0)</f>
        <v>#N/A</v>
      </c>
      <c r="AT36" s="52" t="e">
        <f>VLOOKUP(H36,[1]计划汇总表!$D$1:$Z$65536,23,0)</f>
        <v>#N/A</v>
      </c>
      <c r="AU36" s="52" t="e">
        <f t="shared" si="7"/>
        <v>#N/A</v>
      </c>
      <c r="AV36" s="65"/>
      <c r="AW36" s="65"/>
      <c r="AX36" s="163"/>
      <c r="AY36" s="163"/>
      <c r="AZ36" s="65"/>
      <c r="BA36" s="164"/>
      <c r="BB36" s="164"/>
      <c r="BC36" s="143"/>
      <c r="BD36" s="143"/>
      <c r="BE36" s="143"/>
      <c r="BF36" s="143"/>
      <c r="BG36" s="143"/>
      <c r="BH36" s="143"/>
      <c r="BI36" s="178"/>
      <c r="BJ36" s="163"/>
      <c r="BK36" s="179"/>
      <c r="BL36" s="163"/>
      <c r="BM36" s="163"/>
      <c r="BN36" s="163"/>
      <c r="BO36" s="189"/>
    </row>
    <row r="37" s="1" customFormat="1" ht="49.15" customHeight="1" spans="2:67">
      <c r="B37" s="34">
        <v>29</v>
      </c>
      <c r="C37" s="34">
        <v>22</v>
      </c>
      <c r="D37" s="34" t="s">
        <v>516</v>
      </c>
      <c r="E37" s="34" t="s">
        <v>24</v>
      </c>
      <c r="F37" s="34" t="s">
        <v>162</v>
      </c>
      <c r="G37" s="34" t="s">
        <v>163</v>
      </c>
      <c r="H37" s="35" t="s">
        <v>517</v>
      </c>
      <c r="I37" s="47" t="s">
        <v>28</v>
      </c>
      <c r="J37" s="34" t="s">
        <v>163</v>
      </c>
      <c r="K37" s="47" t="s">
        <v>241</v>
      </c>
      <c r="L37" s="47" t="s">
        <v>518</v>
      </c>
      <c r="M37" s="47" t="s">
        <v>519</v>
      </c>
      <c r="N37" s="47" t="s">
        <v>115</v>
      </c>
      <c r="O37" s="60">
        <f t="shared" ref="O37:O42" si="14">SUM(P37:S37)</f>
        <v>7.474</v>
      </c>
      <c r="P37" s="60"/>
      <c r="Q37" s="60"/>
      <c r="R37" s="60"/>
      <c r="S37" s="60">
        <v>7.474</v>
      </c>
      <c r="T37" s="60"/>
      <c r="U37" s="60"/>
      <c r="V37" s="60"/>
      <c r="W37" s="60"/>
      <c r="X37" s="74"/>
      <c r="Y37" s="82"/>
      <c r="Z37" s="82"/>
      <c r="AA37" s="89"/>
      <c r="AB37" s="82">
        <v>2024</v>
      </c>
      <c r="AC37" s="82">
        <v>2025</v>
      </c>
      <c r="AD37" s="82"/>
      <c r="AE37" s="82"/>
      <c r="AF37" s="84">
        <v>1723</v>
      </c>
      <c r="AG37" s="84"/>
      <c r="AH37" s="49">
        <v>800</v>
      </c>
      <c r="AI37" s="106">
        <v>1345</v>
      </c>
      <c r="AJ37" s="47"/>
      <c r="AK37" s="116"/>
      <c r="AL37" s="107">
        <v>1346</v>
      </c>
      <c r="AM37" s="105">
        <f t="shared" ref="AM37:AM42" si="15">(AH37+BJ37)*AI37/AF37-AJ37</f>
        <v>1188.8769587928</v>
      </c>
      <c r="AN37" s="107">
        <v>1345</v>
      </c>
      <c r="AO37" s="115">
        <v>1345</v>
      </c>
      <c r="AP37" s="69" t="s">
        <v>224</v>
      </c>
      <c r="AQ37" s="54" t="s">
        <v>520</v>
      </c>
      <c r="AR37" s="68" t="s">
        <v>28</v>
      </c>
      <c r="AS37" s="52">
        <f>VLOOKUP(H37,[1]计划汇总表!$D$1:$AR$65536,41,0)</f>
        <v>1345</v>
      </c>
      <c r="AT37" s="52">
        <f>VLOOKUP(H37,[1]计划汇总表!$D$1:$Z$65536,23,0)</f>
        <v>1345</v>
      </c>
      <c r="AU37" s="52">
        <f t="shared" si="7"/>
        <v>0</v>
      </c>
      <c r="AV37" s="68" t="s">
        <v>521</v>
      </c>
      <c r="AW37" s="49" t="s">
        <v>120</v>
      </c>
      <c r="AX37" s="157" t="s">
        <v>522</v>
      </c>
      <c r="AY37" s="49" t="s">
        <v>120</v>
      </c>
      <c r="AZ37" s="49" t="s">
        <v>120</v>
      </c>
      <c r="BA37" s="157">
        <v>45536</v>
      </c>
      <c r="BB37" s="49" t="s">
        <v>165</v>
      </c>
      <c r="BC37" s="69"/>
      <c r="BD37" s="69"/>
      <c r="BE37" s="69"/>
      <c r="BF37" s="52"/>
      <c r="BG37" s="69" t="s">
        <v>233</v>
      </c>
      <c r="BH37" s="69" t="s">
        <v>233</v>
      </c>
      <c r="BI37" s="172" t="s">
        <v>523</v>
      </c>
      <c r="BJ37" s="99">
        <v>723</v>
      </c>
      <c r="BK37" s="171">
        <v>1</v>
      </c>
      <c r="BL37" s="69">
        <v>7.474</v>
      </c>
      <c r="BM37" s="52" t="s">
        <v>524</v>
      </c>
      <c r="BN37" s="52"/>
      <c r="BO37" s="185"/>
    </row>
    <row r="38" s="1" customFormat="1" ht="49.15" customHeight="1" spans="2:67">
      <c r="B38" s="34">
        <v>30</v>
      </c>
      <c r="C38" s="34">
        <v>23</v>
      </c>
      <c r="D38" s="34" t="s">
        <v>516</v>
      </c>
      <c r="E38" s="34" t="s">
        <v>24</v>
      </c>
      <c r="F38" s="34" t="s">
        <v>162</v>
      </c>
      <c r="G38" s="34" t="s">
        <v>163</v>
      </c>
      <c r="H38" s="35" t="s">
        <v>525</v>
      </c>
      <c r="I38" s="47" t="s">
        <v>28</v>
      </c>
      <c r="J38" s="34" t="s">
        <v>163</v>
      </c>
      <c r="K38" s="47" t="s">
        <v>241</v>
      </c>
      <c r="L38" s="47" t="s">
        <v>526</v>
      </c>
      <c r="M38" s="47" t="s">
        <v>527</v>
      </c>
      <c r="N38" s="47" t="s">
        <v>115</v>
      </c>
      <c r="O38" s="60">
        <f t="shared" si="14"/>
        <v>13.091</v>
      </c>
      <c r="P38" s="60"/>
      <c r="Q38" s="60"/>
      <c r="R38" s="60"/>
      <c r="S38" s="60">
        <v>13.091</v>
      </c>
      <c r="T38" s="60"/>
      <c r="U38" s="60"/>
      <c r="V38" s="60"/>
      <c r="W38" s="60"/>
      <c r="X38" s="74"/>
      <c r="Y38" s="82"/>
      <c r="Z38" s="82"/>
      <c r="AA38" s="89"/>
      <c r="AB38" s="82">
        <v>2024</v>
      </c>
      <c r="AC38" s="82">
        <v>2025</v>
      </c>
      <c r="AD38" s="82"/>
      <c r="AE38" s="82"/>
      <c r="AF38" s="84">
        <v>3327</v>
      </c>
      <c r="AG38" s="84"/>
      <c r="AH38" s="49">
        <v>1000</v>
      </c>
      <c r="AI38" s="106">
        <v>2356</v>
      </c>
      <c r="AJ38" s="47"/>
      <c r="AK38" s="116"/>
      <c r="AL38" s="107">
        <v>2357</v>
      </c>
      <c r="AM38" s="105">
        <f t="shared" si="15"/>
        <v>2001.92726179741</v>
      </c>
      <c r="AN38" s="107">
        <v>1300</v>
      </c>
      <c r="AO38" s="115">
        <v>2356</v>
      </c>
      <c r="AP38" s="69" t="s">
        <v>224</v>
      </c>
      <c r="AQ38" s="54" t="s">
        <v>528</v>
      </c>
      <c r="AR38" s="68" t="s">
        <v>28</v>
      </c>
      <c r="AS38" s="52">
        <f>VLOOKUP(H38,[1]计划汇总表!$D$1:$AR$65536,41,0)</f>
        <v>2356</v>
      </c>
      <c r="AT38" s="52">
        <f>VLOOKUP(H38,[1]计划汇总表!$D$1:$Z$65536,23,0)</f>
        <v>2356</v>
      </c>
      <c r="AU38" s="52">
        <f t="shared" si="7"/>
        <v>0</v>
      </c>
      <c r="AV38" s="68" t="s">
        <v>529</v>
      </c>
      <c r="AW38" s="49" t="s">
        <v>120</v>
      </c>
      <c r="AX38" s="157" t="s">
        <v>530</v>
      </c>
      <c r="AY38" s="49" t="s">
        <v>120</v>
      </c>
      <c r="AZ38" s="49" t="s">
        <v>120</v>
      </c>
      <c r="BA38" s="157">
        <v>45536</v>
      </c>
      <c r="BB38" s="49" t="s">
        <v>165</v>
      </c>
      <c r="BC38" s="69"/>
      <c r="BD38" s="69"/>
      <c r="BE38" s="69"/>
      <c r="BF38" s="52"/>
      <c r="BG38" s="69" t="s">
        <v>233</v>
      </c>
      <c r="BH38" s="69" t="s">
        <v>233</v>
      </c>
      <c r="BI38" s="172" t="s">
        <v>523</v>
      </c>
      <c r="BJ38" s="99">
        <v>1827</v>
      </c>
      <c r="BK38" s="171">
        <v>1</v>
      </c>
      <c r="BL38" s="69">
        <v>13.091</v>
      </c>
      <c r="BM38" s="52" t="s">
        <v>524</v>
      </c>
      <c r="BN38" s="52"/>
      <c r="BO38" s="185"/>
    </row>
    <row r="39" s="1" customFormat="1" ht="49.5" customHeight="1" spans="2:67">
      <c r="B39" s="34">
        <v>31</v>
      </c>
      <c r="C39" s="34">
        <v>33</v>
      </c>
      <c r="D39" s="34" t="s">
        <v>516</v>
      </c>
      <c r="E39" s="34" t="s">
        <v>237</v>
      </c>
      <c r="F39" s="34" t="s">
        <v>238</v>
      </c>
      <c r="G39" s="34" t="s">
        <v>531</v>
      </c>
      <c r="H39" s="35" t="s">
        <v>532</v>
      </c>
      <c r="I39" s="47" t="s">
        <v>28</v>
      </c>
      <c r="J39" s="34" t="s">
        <v>531</v>
      </c>
      <c r="K39" s="47" t="s">
        <v>219</v>
      </c>
      <c r="L39" s="47">
        <v>692.128</v>
      </c>
      <c r="M39" s="47">
        <v>721</v>
      </c>
      <c r="N39" s="47" t="s">
        <v>155</v>
      </c>
      <c r="O39" s="60">
        <f t="shared" si="14"/>
        <v>27.557</v>
      </c>
      <c r="P39" s="60"/>
      <c r="Q39" s="60"/>
      <c r="R39" s="60">
        <v>27.557</v>
      </c>
      <c r="S39" s="60"/>
      <c r="T39" s="60"/>
      <c r="U39" s="60"/>
      <c r="V39" s="60"/>
      <c r="W39" s="60"/>
      <c r="X39" s="60" t="s">
        <v>533</v>
      </c>
      <c r="Y39" s="82" t="s">
        <v>533</v>
      </c>
      <c r="Z39" s="82" t="s">
        <v>533</v>
      </c>
      <c r="AA39" s="60">
        <v>27.557</v>
      </c>
      <c r="AB39" s="82">
        <v>2024</v>
      </c>
      <c r="AC39" s="82">
        <v>2025</v>
      </c>
      <c r="AD39" s="82"/>
      <c r="AE39" s="82"/>
      <c r="AF39" s="84">
        <v>8305</v>
      </c>
      <c r="AG39" s="97">
        <v>1200</v>
      </c>
      <c r="AH39" s="47">
        <v>5000</v>
      </c>
      <c r="AI39" s="106">
        <v>7475</v>
      </c>
      <c r="AJ39" s="34"/>
      <c r="AK39" s="34"/>
      <c r="AL39" s="107">
        <v>7716</v>
      </c>
      <c r="AM39" s="105">
        <f t="shared" si="15"/>
        <v>7475.9000602047</v>
      </c>
      <c r="AN39" s="105">
        <v>6800</v>
      </c>
      <c r="AO39" s="115">
        <v>7475</v>
      </c>
      <c r="AP39" s="69" t="s">
        <v>224</v>
      </c>
      <c r="AQ39" s="54" t="s">
        <v>534</v>
      </c>
      <c r="AR39" s="68" t="s">
        <v>28</v>
      </c>
      <c r="AS39" s="52">
        <f>VLOOKUP(H39,[1]计划汇总表!$D$1:$AR$65536,41,0)</f>
        <v>7475</v>
      </c>
      <c r="AT39" s="52">
        <f>VLOOKUP(H39,[1]计划汇总表!$D$1:$Z$65536,23,0)</f>
        <v>7475</v>
      </c>
      <c r="AU39" s="52">
        <f t="shared" si="7"/>
        <v>0</v>
      </c>
      <c r="AV39" s="68" t="s">
        <v>535</v>
      </c>
      <c r="AW39" s="68" t="s">
        <v>120</v>
      </c>
      <c r="AX39" s="52" t="s">
        <v>536</v>
      </c>
      <c r="AY39" s="68" t="s">
        <v>120</v>
      </c>
      <c r="AZ39" s="68" t="s">
        <v>120</v>
      </c>
      <c r="BA39" s="52" t="s">
        <v>537</v>
      </c>
      <c r="BB39" s="52" t="s">
        <v>538</v>
      </c>
      <c r="BC39" s="69" t="s">
        <v>224</v>
      </c>
      <c r="BD39" s="69" t="s">
        <v>224</v>
      </c>
      <c r="BE39" s="69" t="s">
        <v>539</v>
      </c>
      <c r="BF39" s="69" t="s">
        <v>224</v>
      </c>
      <c r="BG39" s="69" t="s">
        <v>233</v>
      </c>
      <c r="BH39" s="69" t="s">
        <v>233</v>
      </c>
      <c r="BI39" s="172" t="s">
        <v>540</v>
      </c>
      <c r="BJ39" s="52">
        <v>3306</v>
      </c>
      <c r="BK39" s="171">
        <v>1</v>
      </c>
      <c r="BL39" s="52">
        <v>10</v>
      </c>
      <c r="BM39" s="52" t="s">
        <v>541</v>
      </c>
      <c r="BN39" s="190"/>
      <c r="BO39" s="185"/>
    </row>
    <row r="40" s="1" customFormat="1" ht="49.5" customHeight="1" spans="2:67">
      <c r="B40" s="34">
        <v>32</v>
      </c>
      <c r="C40" s="34">
        <v>78</v>
      </c>
      <c r="D40" s="34" t="s">
        <v>516</v>
      </c>
      <c r="E40" s="34" t="s">
        <v>67</v>
      </c>
      <c r="F40" s="34" t="s">
        <v>542</v>
      </c>
      <c r="G40" s="34" t="s">
        <v>543</v>
      </c>
      <c r="H40" s="47" t="s">
        <v>544</v>
      </c>
      <c r="I40" s="47" t="s">
        <v>28</v>
      </c>
      <c r="J40" s="34" t="s">
        <v>543</v>
      </c>
      <c r="K40" s="47" t="s">
        <v>241</v>
      </c>
      <c r="L40" s="63">
        <v>149</v>
      </c>
      <c r="M40" s="63">
        <v>161</v>
      </c>
      <c r="N40" s="47" t="s">
        <v>155</v>
      </c>
      <c r="O40" s="60">
        <f t="shared" si="14"/>
        <v>12</v>
      </c>
      <c r="P40" s="60"/>
      <c r="Q40" s="60"/>
      <c r="R40" s="60">
        <v>12</v>
      </c>
      <c r="S40" s="60"/>
      <c r="T40" s="60"/>
      <c r="U40" s="60"/>
      <c r="V40" s="60"/>
      <c r="W40" s="60"/>
      <c r="X40" s="60"/>
      <c r="Y40" s="82"/>
      <c r="Z40" s="82"/>
      <c r="AA40" s="60">
        <v>0</v>
      </c>
      <c r="AB40" s="82">
        <v>2024</v>
      </c>
      <c r="AC40" s="82">
        <v>2025</v>
      </c>
      <c r="AD40" s="83">
        <f t="shared" ref="AD40:AD45" si="16">ROUND(MIN(S40*180,AF40*0.9),0)</f>
        <v>0</v>
      </c>
      <c r="AE40" s="82"/>
      <c r="AF40" s="84">
        <v>2617</v>
      </c>
      <c r="AG40" s="84">
        <v>20</v>
      </c>
      <c r="AH40" s="49">
        <v>500</v>
      </c>
      <c r="AI40" s="106">
        <f>AF40*0.9</f>
        <v>2355.3</v>
      </c>
      <c r="AJ40" s="34">
        <v>0</v>
      </c>
      <c r="AK40" s="34">
        <v>0</v>
      </c>
      <c r="AL40" s="106">
        <v>2640</v>
      </c>
      <c r="AM40" s="115">
        <f t="shared" si="15"/>
        <v>1778.4</v>
      </c>
      <c r="AN40" s="107">
        <v>1640</v>
      </c>
      <c r="AO40" s="106">
        <v>2355</v>
      </c>
      <c r="AP40" s="69" t="s">
        <v>224</v>
      </c>
      <c r="AQ40" s="54" t="s">
        <v>544</v>
      </c>
      <c r="AR40" s="68"/>
      <c r="AS40" s="52">
        <f>VLOOKUP(H40,[1]计划汇总表!$D$1:$AR$65536,41,0)</f>
        <v>2355</v>
      </c>
      <c r="AT40" s="52">
        <f>VLOOKUP(H40,[1]计划汇总表!$D$1:$Z$65536,23,0)</f>
        <v>2355.3</v>
      </c>
      <c r="AU40" s="52">
        <f t="shared" si="7"/>
        <v>0.300000000000182</v>
      </c>
      <c r="AV40" s="47" t="s">
        <v>545</v>
      </c>
      <c r="AW40" s="34" t="s">
        <v>120</v>
      </c>
      <c r="AX40" s="165" t="s">
        <v>546</v>
      </c>
      <c r="AY40" s="34" t="s">
        <v>120</v>
      </c>
      <c r="AZ40" s="34" t="s">
        <v>120</v>
      </c>
      <c r="BA40" s="109">
        <v>2024.11</v>
      </c>
      <c r="BB40" s="165">
        <v>2024.12</v>
      </c>
      <c r="BC40" s="69" t="s">
        <v>224</v>
      </c>
      <c r="BD40" s="69" t="s">
        <v>233</v>
      </c>
      <c r="BE40" s="60" t="s">
        <v>233</v>
      </c>
      <c r="BF40" s="69" t="s">
        <v>224</v>
      </c>
      <c r="BG40" s="69" t="s">
        <v>233</v>
      </c>
      <c r="BH40" s="69" t="s">
        <v>233</v>
      </c>
      <c r="BI40" s="172" t="s">
        <v>547</v>
      </c>
      <c r="BJ40" s="107">
        <v>1476</v>
      </c>
      <c r="BK40" s="171">
        <v>1</v>
      </c>
      <c r="BL40" s="52">
        <v>12</v>
      </c>
      <c r="BM40" s="52">
        <v>500</v>
      </c>
      <c r="BN40" s="34"/>
      <c r="BO40" s="185"/>
    </row>
    <row r="41" s="1" customFormat="1" ht="49.5" customHeight="1" spans="2:67">
      <c r="B41" s="34">
        <v>33</v>
      </c>
      <c r="C41" s="34">
        <v>3</v>
      </c>
      <c r="D41" s="34" t="s">
        <v>516</v>
      </c>
      <c r="E41" s="34" t="s">
        <v>72</v>
      </c>
      <c r="F41" s="34" t="s">
        <v>548</v>
      </c>
      <c r="G41" s="34" t="s">
        <v>549</v>
      </c>
      <c r="H41" s="48" t="s">
        <v>550</v>
      </c>
      <c r="I41" s="47" t="s">
        <v>28</v>
      </c>
      <c r="J41" s="34" t="s">
        <v>549</v>
      </c>
      <c r="K41" s="47" t="s">
        <v>241</v>
      </c>
      <c r="L41" s="66">
        <v>5.23</v>
      </c>
      <c r="M41" s="66">
        <v>31.281</v>
      </c>
      <c r="N41" s="66" t="s">
        <v>551</v>
      </c>
      <c r="O41" s="60">
        <f t="shared" si="14"/>
        <v>26.051</v>
      </c>
      <c r="P41" s="60"/>
      <c r="Q41" s="60"/>
      <c r="R41" s="60"/>
      <c r="S41" s="60">
        <v>26.051</v>
      </c>
      <c r="T41" s="60"/>
      <c r="U41" s="60"/>
      <c r="V41" s="60"/>
      <c r="W41" s="60"/>
      <c r="X41" s="74"/>
      <c r="Y41" s="82"/>
      <c r="Z41" s="82"/>
      <c r="AA41" s="89"/>
      <c r="AB41" s="82">
        <v>2024</v>
      </c>
      <c r="AC41" s="82">
        <v>2025</v>
      </c>
      <c r="AD41" s="82"/>
      <c r="AE41" s="82"/>
      <c r="AF41" s="84">
        <v>5666</v>
      </c>
      <c r="AG41" s="84"/>
      <c r="AH41" s="47">
        <v>0</v>
      </c>
      <c r="AI41" s="117">
        <v>4689.18</v>
      </c>
      <c r="AJ41" s="47"/>
      <c r="AK41" s="116"/>
      <c r="AL41" s="118">
        <v>4689</v>
      </c>
      <c r="AM41" s="105">
        <f t="shared" si="15"/>
        <v>4689.18</v>
      </c>
      <c r="AN41" s="105">
        <f>AM41</f>
        <v>4689.18</v>
      </c>
      <c r="AO41" s="115">
        <v>4689</v>
      </c>
      <c r="AP41" s="69" t="s">
        <v>224</v>
      </c>
      <c r="AQ41" s="54" t="s">
        <v>552</v>
      </c>
      <c r="AR41" s="145" t="s">
        <v>114</v>
      </c>
      <c r="AS41" s="52">
        <f>VLOOKUP(H41,[1]计划汇总表!$D$1:$AR$65536,41,0)</f>
        <v>4689</v>
      </c>
      <c r="AT41" s="52">
        <f>VLOOKUP(H41,[1]计划汇总表!$D$1:$Z$65536,23,0)</f>
        <v>4689.18</v>
      </c>
      <c r="AU41" s="52">
        <f t="shared" si="7"/>
        <v>0.180000000000291</v>
      </c>
      <c r="AV41" s="110" t="s">
        <v>553</v>
      </c>
      <c r="AW41" s="68" t="s">
        <v>120</v>
      </c>
      <c r="AX41" s="52" t="s">
        <v>554</v>
      </c>
      <c r="AY41" s="68" t="s">
        <v>120</v>
      </c>
      <c r="AZ41" s="68" t="s">
        <v>120</v>
      </c>
      <c r="BA41" s="52">
        <v>2024.12</v>
      </c>
      <c r="BB41" s="145">
        <v>2024.1</v>
      </c>
      <c r="BC41" s="69" t="s">
        <v>224</v>
      </c>
      <c r="BD41" s="69" t="s">
        <v>233</v>
      </c>
      <c r="BE41" s="69" t="s">
        <v>539</v>
      </c>
      <c r="BF41" s="69" t="s">
        <v>233</v>
      </c>
      <c r="BG41" s="69" t="s">
        <v>233</v>
      </c>
      <c r="BH41" s="69" t="s">
        <v>233</v>
      </c>
      <c r="BI41" s="172" t="s">
        <v>555</v>
      </c>
      <c r="BJ41" s="52">
        <v>5666</v>
      </c>
      <c r="BK41" s="171">
        <v>1</v>
      </c>
      <c r="BL41" s="52">
        <v>26.051</v>
      </c>
      <c r="BM41" s="52"/>
      <c r="BN41" s="52"/>
      <c r="BO41" s="185"/>
    </row>
    <row r="42" s="1" customFormat="1" ht="49.5" customHeight="1" spans="2:67">
      <c r="B42" s="34">
        <v>34</v>
      </c>
      <c r="C42" s="34">
        <v>4</v>
      </c>
      <c r="D42" s="34" t="s">
        <v>516</v>
      </c>
      <c r="E42" s="34" t="s">
        <v>72</v>
      </c>
      <c r="F42" s="34" t="s">
        <v>556</v>
      </c>
      <c r="G42" s="34" t="s">
        <v>557</v>
      </c>
      <c r="H42" s="35" t="s">
        <v>558</v>
      </c>
      <c r="I42" s="47" t="s">
        <v>28</v>
      </c>
      <c r="J42" s="34" t="s">
        <v>557</v>
      </c>
      <c r="K42" s="47" t="s">
        <v>241</v>
      </c>
      <c r="L42" s="47">
        <v>10.7</v>
      </c>
      <c r="M42" s="47">
        <v>35.285</v>
      </c>
      <c r="N42" s="47" t="s">
        <v>127</v>
      </c>
      <c r="O42" s="60">
        <f t="shared" si="14"/>
        <v>24.585</v>
      </c>
      <c r="P42" s="60"/>
      <c r="Q42" s="60"/>
      <c r="R42" s="60"/>
      <c r="S42" s="60">
        <v>24.585</v>
      </c>
      <c r="T42" s="60"/>
      <c r="U42" s="60"/>
      <c r="V42" s="60"/>
      <c r="W42" s="60"/>
      <c r="X42" s="60"/>
      <c r="Y42" s="82"/>
      <c r="Z42" s="82"/>
      <c r="AA42" s="60"/>
      <c r="AB42" s="82">
        <v>2024</v>
      </c>
      <c r="AC42" s="82">
        <v>2025</v>
      </c>
      <c r="AD42" s="82"/>
      <c r="AE42" s="82"/>
      <c r="AF42" s="84">
        <v>6258.5417</v>
      </c>
      <c r="AG42" s="119"/>
      <c r="AH42" s="47">
        <v>4900</v>
      </c>
      <c r="AI42" s="106">
        <v>4917</v>
      </c>
      <c r="AJ42" s="34">
        <v>0</v>
      </c>
      <c r="AK42" s="34">
        <v>0</v>
      </c>
      <c r="AL42" s="107">
        <v>4917</v>
      </c>
      <c r="AM42" s="105">
        <f t="shared" si="15"/>
        <v>4917</v>
      </c>
      <c r="AN42" s="105">
        <f>AM42</f>
        <v>4917</v>
      </c>
      <c r="AO42" s="115">
        <v>4917</v>
      </c>
      <c r="AP42" s="69" t="s">
        <v>224</v>
      </c>
      <c r="AQ42" s="54" t="s">
        <v>559</v>
      </c>
      <c r="AR42" s="68" t="s">
        <v>28</v>
      </c>
      <c r="AS42" s="52">
        <f>VLOOKUP(H42,[1]计划汇总表!$D$1:$AR$65536,41,0)</f>
        <v>4917</v>
      </c>
      <c r="AT42" s="52">
        <f>VLOOKUP(H42,[1]计划汇总表!$D$1:$Z$65536,23,0)</f>
        <v>4917</v>
      </c>
      <c r="AU42" s="52">
        <f t="shared" si="7"/>
        <v>0</v>
      </c>
      <c r="AV42" s="68" t="s">
        <v>560</v>
      </c>
      <c r="AW42" s="68" t="s">
        <v>120</v>
      </c>
      <c r="AX42" s="52" t="s">
        <v>561</v>
      </c>
      <c r="AY42" s="68" t="s">
        <v>120</v>
      </c>
      <c r="AZ42" s="68" t="s">
        <v>120</v>
      </c>
      <c r="BA42" s="166">
        <v>2024.07</v>
      </c>
      <c r="BB42" s="52">
        <v>2024.07</v>
      </c>
      <c r="BC42" s="69" t="s">
        <v>224</v>
      </c>
      <c r="BD42" s="69" t="s">
        <v>233</v>
      </c>
      <c r="BE42" s="69" t="s">
        <v>539</v>
      </c>
      <c r="BF42" s="69" t="s">
        <v>233</v>
      </c>
      <c r="BG42" s="69" t="s">
        <v>233</v>
      </c>
      <c r="BH42" s="69" t="s">
        <v>233</v>
      </c>
      <c r="BI42" s="172" t="s">
        <v>562</v>
      </c>
      <c r="BJ42" s="52">
        <v>1358.5417</v>
      </c>
      <c r="BK42" s="171">
        <v>1</v>
      </c>
      <c r="BL42" s="69">
        <v>24.585</v>
      </c>
      <c r="BM42" s="52"/>
      <c r="BN42" s="52"/>
      <c r="BO42" s="185"/>
    </row>
    <row r="43" s="1" customFormat="1" ht="49.5" customHeight="1" spans="2:67">
      <c r="B43" s="34">
        <v>35</v>
      </c>
      <c r="C43" s="36"/>
      <c r="D43" s="38" t="s">
        <v>516</v>
      </c>
      <c r="E43" s="38" t="s">
        <v>72</v>
      </c>
      <c r="F43" s="38" t="s">
        <v>548</v>
      </c>
      <c r="G43" s="38" t="s">
        <v>549</v>
      </c>
      <c r="H43" s="49" t="s">
        <v>563</v>
      </c>
      <c r="I43" s="49" t="s">
        <v>28</v>
      </c>
      <c r="J43" s="38" t="s">
        <v>549</v>
      </c>
      <c r="K43" s="49" t="s">
        <v>241</v>
      </c>
      <c r="L43" s="38">
        <v>26.308</v>
      </c>
      <c r="M43" s="38">
        <v>38.729</v>
      </c>
      <c r="N43" s="38" t="s">
        <v>127</v>
      </c>
      <c r="O43" s="38">
        <v>12.421</v>
      </c>
      <c r="P43" s="38"/>
      <c r="Q43" s="38"/>
      <c r="R43" s="38"/>
      <c r="S43" s="38">
        <v>12.421</v>
      </c>
      <c r="T43" s="75"/>
      <c r="U43" s="75"/>
      <c r="V43" s="75"/>
      <c r="W43" s="75"/>
      <c r="X43" s="75"/>
      <c r="Y43" s="75"/>
      <c r="Z43" s="75"/>
      <c r="AA43" s="75"/>
      <c r="AB43" s="38">
        <v>2024</v>
      </c>
      <c r="AC43" s="38">
        <v>2025</v>
      </c>
      <c r="AD43" s="83">
        <f t="shared" si="16"/>
        <v>2236</v>
      </c>
      <c r="AE43" s="90"/>
      <c r="AF43" s="91">
        <v>2545.9827</v>
      </c>
      <c r="AG43" s="38">
        <v>0</v>
      </c>
      <c r="AH43" s="113"/>
      <c r="AI43" s="120">
        <f t="shared" ref="AI43:AI46" si="17">AD43</f>
        <v>2236</v>
      </c>
      <c r="AJ43" s="38">
        <v>0</v>
      </c>
      <c r="AK43" s="38">
        <v>0</v>
      </c>
      <c r="AL43" s="38">
        <v>2235.78</v>
      </c>
      <c r="AM43" s="114"/>
      <c r="AN43" s="114"/>
      <c r="AO43" s="75">
        <v>2236</v>
      </c>
      <c r="AP43" s="146" t="s">
        <v>224</v>
      </c>
      <c r="AQ43" s="147" t="s">
        <v>564</v>
      </c>
      <c r="AR43" s="148" t="s">
        <v>565</v>
      </c>
      <c r="AS43" s="52">
        <f>VLOOKUP(H43,[1]计划汇总表!$D$1:$AR$65536,41,0)</f>
        <v>2236</v>
      </c>
      <c r="AT43" s="52">
        <f>VLOOKUP(H43,[1]计划汇总表!$D$1:$Z$65536,23,0)</f>
        <v>2236</v>
      </c>
      <c r="AU43" s="52">
        <f t="shared" si="7"/>
        <v>0</v>
      </c>
      <c r="AV43" s="38" t="s">
        <v>566</v>
      </c>
      <c r="AW43" s="38" t="s">
        <v>414</v>
      </c>
      <c r="AX43" s="38" t="s">
        <v>567</v>
      </c>
      <c r="AY43" s="38" t="s">
        <v>414</v>
      </c>
      <c r="AZ43" s="38" t="s">
        <v>414</v>
      </c>
      <c r="BA43" s="38" t="s">
        <v>568</v>
      </c>
      <c r="BB43" s="38" t="s">
        <v>568</v>
      </c>
      <c r="BC43" s="114"/>
      <c r="BD43" s="114"/>
      <c r="BE43" s="114"/>
      <c r="BF43" s="114"/>
      <c r="BG43" s="114"/>
      <c r="BH43" s="114"/>
      <c r="BI43" s="38" t="s">
        <v>569</v>
      </c>
      <c r="BJ43" s="114"/>
      <c r="BK43" s="114"/>
      <c r="BL43" s="114"/>
      <c r="BM43" s="114"/>
      <c r="BN43" s="146" t="s">
        <v>570</v>
      </c>
      <c r="BO43" s="185"/>
    </row>
    <row r="44" s="1" customFormat="1" ht="49.5" customHeight="1" spans="2:67">
      <c r="B44" s="34">
        <v>36</v>
      </c>
      <c r="C44" s="36"/>
      <c r="D44" s="38" t="s">
        <v>516</v>
      </c>
      <c r="E44" s="38" t="s">
        <v>72</v>
      </c>
      <c r="F44" s="38" t="s">
        <v>548</v>
      </c>
      <c r="G44" s="38" t="s">
        <v>549</v>
      </c>
      <c r="H44" s="49" t="s">
        <v>571</v>
      </c>
      <c r="I44" s="49" t="s">
        <v>28</v>
      </c>
      <c r="J44" s="38" t="s">
        <v>549</v>
      </c>
      <c r="K44" s="49" t="s">
        <v>241</v>
      </c>
      <c r="L44" s="38">
        <v>70.898</v>
      </c>
      <c r="M44" s="38">
        <v>96.298</v>
      </c>
      <c r="N44" s="38" t="s">
        <v>158</v>
      </c>
      <c r="O44" s="38">
        <v>25.4</v>
      </c>
      <c r="P44" s="38"/>
      <c r="Q44" s="38"/>
      <c r="R44" s="38"/>
      <c r="S44" s="38">
        <v>25.4</v>
      </c>
      <c r="T44" s="75"/>
      <c r="U44" s="75"/>
      <c r="V44" s="75"/>
      <c r="W44" s="75"/>
      <c r="X44" s="75"/>
      <c r="Y44" s="75"/>
      <c r="Z44" s="75"/>
      <c r="AA44" s="75"/>
      <c r="AB44" s="38">
        <v>2024</v>
      </c>
      <c r="AC44" s="38">
        <v>2025</v>
      </c>
      <c r="AD44" s="83">
        <f t="shared" si="16"/>
        <v>4334</v>
      </c>
      <c r="AE44" s="90"/>
      <c r="AF44" s="91">
        <v>4815.8307</v>
      </c>
      <c r="AG44" s="38">
        <v>0</v>
      </c>
      <c r="AH44" s="113"/>
      <c r="AI44" s="120">
        <f t="shared" si="17"/>
        <v>4334</v>
      </c>
      <c r="AJ44" s="38">
        <v>0</v>
      </c>
      <c r="AK44" s="38"/>
      <c r="AL44" s="38">
        <v>4572</v>
      </c>
      <c r="AM44" s="114"/>
      <c r="AN44" s="114"/>
      <c r="AO44" s="75">
        <v>4334</v>
      </c>
      <c r="AP44" s="146" t="s">
        <v>224</v>
      </c>
      <c r="AQ44" s="147" t="s">
        <v>572</v>
      </c>
      <c r="AR44" s="148" t="s">
        <v>565</v>
      </c>
      <c r="AS44" s="52">
        <f>VLOOKUP(H44,[1]计划汇总表!$D$1:$AR$65536,41,0)</f>
        <v>4334</v>
      </c>
      <c r="AT44" s="52">
        <f>VLOOKUP(H44,[1]计划汇总表!$D$1:$Z$65536,23,0)</f>
        <v>4334</v>
      </c>
      <c r="AU44" s="52">
        <f t="shared" si="7"/>
        <v>0</v>
      </c>
      <c r="AV44" s="38" t="s">
        <v>573</v>
      </c>
      <c r="AW44" s="38" t="s">
        <v>414</v>
      </c>
      <c r="AX44" s="38" t="s">
        <v>574</v>
      </c>
      <c r="AY44" s="38" t="s">
        <v>414</v>
      </c>
      <c r="AZ44" s="38" t="s">
        <v>414</v>
      </c>
      <c r="BA44" s="38" t="s">
        <v>568</v>
      </c>
      <c r="BB44" s="38" t="s">
        <v>568</v>
      </c>
      <c r="BC44" s="114"/>
      <c r="BD44" s="114"/>
      <c r="BE44" s="114"/>
      <c r="BF44" s="114"/>
      <c r="BG44" s="114"/>
      <c r="BH44" s="114"/>
      <c r="BI44" s="38" t="s">
        <v>569</v>
      </c>
      <c r="BJ44" s="114"/>
      <c r="BK44" s="114"/>
      <c r="BL44" s="114"/>
      <c r="BM44" s="114"/>
      <c r="BN44" s="148" t="s">
        <v>575</v>
      </c>
      <c r="BO44" s="185"/>
    </row>
    <row r="45" s="1" customFormat="1" ht="49.5" customHeight="1" spans="2:67">
      <c r="B45" s="34">
        <v>37</v>
      </c>
      <c r="C45" s="36"/>
      <c r="D45" s="38" t="s">
        <v>516</v>
      </c>
      <c r="E45" s="38" t="s">
        <v>72</v>
      </c>
      <c r="F45" s="38" t="s">
        <v>548</v>
      </c>
      <c r="G45" s="38" t="s">
        <v>549</v>
      </c>
      <c r="H45" s="38" t="s">
        <v>576</v>
      </c>
      <c r="I45" s="49" t="s">
        <v>28</v>
      </c>
      <c r="J45" s="38" t="s">
        <v>549</v>
      </c>
      <c r="K45" s="49" t="s">
        <v>241</v>
      </c>
      <c r="L45" s="38">
        <v>25.111</v>
      </c>
      <c r="M45" s="38">
        <v>35.748</v>
      </c>
      <c r="N45" s="38" t="s">
        <v>577</v>
      </c>
      <c r="O45" s="38">
        <v>10.637</v>
      </c>
      <c r="P45" s="38"/>
      <c r="Q45" s="38"/>
      <c r="R45" s="38"/>
      <c r="S45" s="38">
        <v>10.637</v>
      </c>
      <c r="T45" s="75"/>
      <c r="U45" s="75"/>
      <c r="V45" s="75"/>
      <c r="W45" s="75"/>
      <c r="X45" s="75"/>
      <c r="Y45" s="75"/>
      <c r="Z45" s="75"/>
      <c r="AA45" s="75"/>
      <c r="AB45" s="38">
        <v>2025</v>
      </c>
      <c r="AC45" s="38">
        <v>2025</v>
      </c>
      <c r="AD45" s="83">
        <f t="shared" si="16"/>
        <v>1915</v>
      </c>
      <c r="AE45" s="90"/>
      <c r="AF45" s="91">
        <v>2281.6724</v>
      </c>
      <c r="AG45" s="38">
        <v>0</v>
      </c>
      <c r="AH45" s="113"/>
      <c r="AI45" s="120">
        <f t="shared" si="17"/>
        <v>1915</v>
      </c>
      <c r="AJ45" s="38">
        <v>0</v>
      </c>
      <c r="AK45" s="38"/>
      <c r="AL45" s="38">
        <v>1914.66</v>
      </c>
      <c r="AM45" s="114"/>
      <c r="AN45" s="114"/>
      <c r="AO45" s="75">
        <v>1915</v>
      </c>
      <c r="AP45" s="146" t="s">
        <v>224</v>
      </c>
      <c r="AQ45" s="147" t="s">
        <v>578</v>
      </c>
      <c r="AR45" s="148" t="s">
        <v>565</v>
      </c>
      <c r="AS45" s="52">
        <f>VLOOKUP(H45,[1]计划汇总表!$D$1:$AR$65536,41,0)</f>
        <v>1915</v>
      </c>
      <c r="AT45" s="52">
        <f>VLOOKUP(H45,[1]计划汇总表!$D$1:$Z$65536,23,0)</f>
        <v>1915</v>
      </c>
      <c r="AU45" s="52">
        <f t="shared" si="7"/>
        <v>0</v>
      </c>
      <c r="AV45" s="38" t="s">
        <v>579</v>
      </c>
      <c r="AW45" s="38" t="s">
        <v>414</v>
      </c>
      <c r="AX45" s="38" t="s">
        <v>580</v>
      </c>
      <c r="AY45" s="38" t="s">
        <v>414</v>
      </c>
      <c r="AZ45" s="38" t="s">
        <v>414</v>
      </c>
      <c r="BA45" s="38" t="s">
        <v>568</v>
      </c>
      <c r="BB45" s="38" t="s">
        <v>568</v>
      </c>
      <c r="BC45" s="114"/>
      <c r="BD45" s="114"/>
      <c r="BE45" s="114"/>
      <c r="BF45" s="114"/>
      <c r="BG45" s="114"/>
      <c r="BH45" s="114"/>
      <c r="BI45" s="38" t="s">
        <v>569</v>
      </c>
      <c r="BJ45" s="114"/>
      <c r="BK45" s="114"/>
      <c r="BL45" s="114"/>
      <c r="BM45" s="114"/>
      <c r="BN45" s="146" t="s">
        <v>570</v>
      </c>
      <c r="BO45" s="185"/>
    </row>
    <row r="46" s="1" customFormat="1" ht="49.5" customHeight="1" spans="2:67">
      <c r="B46" s="34">
        <v>38</v>
      </c>
      <c r="C46" s="36"/>
      <c r="D46" s="38" t="s">
        <v>516</v>
      </c>
      <c r="E46" s="38" t="s">
        <v>72</v>
      </c>
      <c r="F46" s="38" t="s">
        <v>581</v>
      </c>
      <c r="G46" s="38" t="s">
        <v>582</v>
      </c>
      <c r="H46" s="38" t="s">
        <v>583</v>
      </c>
      <c r="I46" s="49" t="s">
        <v>28</v>
      </c>
      <c r="J46" s="38" t="s">
        <v>582</v>
      </c>
      <c r="K46" s="49" t="s">
        <v>241</v>
      </c>
      <c r="L46" s="38" t="s">
        <v>584</v>
      </c>
      <c r="M46" s="38" t="s">
        <v>585</v>
      </c>
      <c r="N46" s="38" t="s">
        <v>119</v>
      </c>
      <c r="O46" s="38">
        <v>13.563</v>
      </c>
      <c r="P46" s="38">
        <v>13.563</v>
      </c>
      <c r="Q46" s="38">
        <v>0</v>
      </c>
      <c r="R46" s="38"/>
      <c r="S46" s="38"/>
      <c r="T46" s="75"/>
      <c r="U46" s="75"/>
      <c r="V46" s="75"/>
      <c r="W46" s="75"/>
      <c r="X46" s="75"/>
      <c r="Y46" s="75"/>
      <c r="Z46" s="75"/>
      <c r="AA46" s="75"/>
      <c r="AB46" s="38">
        <v>2025</v>
      </c>
      <c r="AC46" s="38">
        <v>2025</v>
      </c>
      <c r="AD46" s="83">
        <f>ROUND(MIN(P46*430,AF46*0.9),0)</f>
        <v>5832</v>
      </c>
      <c r="AE46" s="90"/>
      <c r="AF46" s="91">
        <v>7608.17</v>
      </c>
      <c r="AG46" s="38"/>
      <c r="AH46" s="113"/>
      <c r="AI46" s="120">
        <f t="shared" si="17"/>
        <v>5832</v>
      </c>
      <c r="AJ46" s="38"/>
      <c r="AK46" s="38"/>
      <c r="AL46" s="38">
        <v>6086</v>
      </c>
      <c r="AM46" s="114"/>
      <c r="AN46" s="114"/>
      <c r="AO46" s="75">
        <v>5832</v>
      </c>
      <c r="AP46" s="146" t="s">
        <v>224</v>
      </c>
      <c r="AQ46" s="147" t="s">
        <v>586</v>
      </c>
      <c r="AR46" s="146" t="s">
        <v>28</v>
      </c>
      <c r="AS46" s="52">
        <f>VLOOKUP(H46,[1]计划汇总表!$D$1:$AR$65536,41,0)</f>
        <v>5832</v>
      </c>
      <c r="AT46" s="52">
        <f>VLOOKUP(H46,[1]计划汇总表!$D$1:$Z$65536,23,0)</f>
        <v>5832</v>
      </c>
      <c r="AU46" s="52">
        <f t="shared" si="7"/>
        <v>0</v>
      </c>
      <c r="AV46" s="38" t="s">
        <v>587</v>
      </c>
      <c r="AW46" s="38" t="s">
        <v>414</v>
      </c>
      <c r="AX46" s="38" t="s">
        <v>588</v>
      </c>
      <c r="AY46" s="38" t="s">
        <v>414</v>
      </c>
      <c r="AZ46" s="38" t="s">
        <v>414</v>
      </c>
      <c r="BA46" s="38" t="s">
        <v>568</v>
      </c>
      <c r="BB46" s="38" t="s">
        <v>568</v>
      </c>
      <c r="BC46" s="114"/>
      <c r="BD46" s="114"/>
      <c r="BE46" s="114"/>
      <c r="BF46" s="114"/>
      <c r="BG46" s="114"/>
      <c r="BH46" s="114"/>
      <c r="BI46" s="38" t="s">
        <v>569</v>
      </c>
      <c r="BJ46" s="114"/>
      <c r="BK46" s="114"/>
      <c r="BL46" s="114"/>
      <c r="BM46" s="114"/>
      <c r="BN46" s="148" t="s">
        <v>589</v>
      </c>
      <c r="BO46" s="185"/>
    </row>
    <row r="47" s="1" customFormat="1" ht="49.5" customHeight="1" spans="2:67">
      <c r="B47" s="34">
        <v>39</v>
      </c>
      <c r="C47" s="34">
        <v>54</v>
      </c>
      <c r="D47" s="34" t="s">
        <v>516</v>
      </c>
      <c r="E47" s="50" t="s">
        <v>77</v>
      </c>
      <c r="F47" s="50" t="s">
        <v>78</v>
      </c>
      <c r="G47" s="34" t="s">
        <v>590</v>
      </c>
      <c r="H47" s="51" t="s">
        <v>591</v>
      </c>
      <c r="I47" s="47" t="s">
        <v>28</v>
      </c>
      <c r="J47" s="34" t="s">
        <v>590</v>
      </c>
      <c r="K47" s="47" t="s">
        <v>241</v>
      </c>
      <c r="L47" s="34" t="s">
        <v>592</v>
      </c>
      <c r="M47" s="34" t="s">
        <v>593</v>
      </c>
      <c r="N47" s="47" t="s">
        <v>155</v>
      </c>
      <c r="O47" s="60">
        <f t="shared" ref="O47:O49" si="18">SUM(P47:S47)</f>
        <v>9.46</v>
      </c>
      <c r="P47" s="34"/>
      <c r="Q47" s="34"/>
      <c r="R47" s="34">
        <v>9.46</v>
      </c>
      <c r="S47" s="51"/>
      <c r="T47" s="51"/>
      <c r="U47" s="51"/>
      <c r="V47" s="51"/>
      <c r="W47" s="51"/>
      <c r="X47" s="48"/>
      <c r="Y47" s="48"/>
      <c r="Z47" s="48"/>
      <c r="AA47" s="48"/>
      <c r="AB47" s="83">
        <v>2025</v>
      </c>
      <c r="AC47" s="82">
        <v>2025</v>
      </c>
      <c r="AD47" s="82">
        <f>ROUND(MIN(220*R47,AF47*0.9),0)</f>
        <v>2081</v>
      </c>
      <c r="AE47" s="82"/>
      <c r="AF47" s="84">
        <v>3807.72</v>
      </c>
      <c r="AG47" s="97">
        <v>120</v>
      </c>
      <c r="AH47" s="49">
        <v>200</v>
      </c>
      <c r="AI47" s="106">
        <v>2176</v>
      </c>
      <c r="AJ47" s="34">
        <v>0</v>
      </c>
      <c r="AK47" s="116"/>
      <c r="AL47" s="107">
        <f>AI47</f>
        <v>2176</v>
      </c>
      <c r="AM47" s="107">
        <v>2176</v>
      </c>
      <c r="AN47" s="105">
        <v>2176</v>
      </c>
      <c r="AO47" s="115">
        <v>2176</v>
      </c>
      <c r="AP47" s="100" t="s">
        <v>224</v>
      </c>
      <c r="AQ47" s="35" t="s">
        <v>591</v>
      </c>
      <c r="AR47" s="68" t="s">
        <v>28</v>
      </c>
      <c r="AS47" s="52">
        <f>VLOOKUP(H47,[1]计划汇总表!$D$1:$AR$65536,41,0)</f>
        <v>2176</v>
      </c>
      <c r="AT47" s="52">
        <f>VLOOKUP(H47,[1]计划汇总表!$D$1:$Z$65536,23,0)</f>
        <v>2176</v>
      </c>
      <c r="AU47" s="52">
        <f t="shared" si="7"/>
        <v>0</v>
      </c>
      <c r="AV47" s="139" t="s">
        <v>594</v>
      </c>
      <c r="AW47" s="68" t="s">
        <v>120</v>
      </c>
      <c r="AX47" s="139" t="s">
        <v>595</v>
      </c>
      <c r="AY47" s="68" t="s">
        <v>120</v>
      </c>
      <c r="AZ47" s="68" t="s">
        <v>120</v>
      </c>
      <c r="BA47" s="167">
        <v>45658</v>
      </c>
      <c r="BB47" s="167">
        <v>45627</v>
      </c>
      <c r="BC47" s="69" t="s">
        <v>224</v>
      </c>
      <c r="BD47" s="69" t="s">
        <v>224</v>
      </c>
      <c r="BE47" s="69" t="s">
        <v>233</v>
      </c>
      <c r="BF47" s="69" t="s">
        <v>233</v>
      </c>
      <c r="BG47" s="69" t="s">
        <v>233</v>
      </c>
      <c r="BH47" s="52" t="s">
        <v>233</v>
      </c>
      <c r="BI47" s="172" t="s">
        <v>596</v>
      </c>
      <c r="BJ47" s="52">
        <v>4122</v>
      </c>
      <c r="BK47" s="171">
        <f>BJ47/AF47</f>
        <v>1.08253758154486</v>
      </c>
      <c r="BL47" s="100">
        <f>O47*BK47</f>
        <v>10.2408055214144</v>
      </c>
      <c r="BM47" s="52" t="s">
        <v>597</v>
      </c>
      <c r="BN47" s="52"/>
      <c r="BO47" s="185" t="s">
        <v>598</v>
      </c>
    </row>
    <row r="48" s="1" customFormat="1" ht="49.5" customHeight="1" spans="2:67">
      <c r="B48" s="34">
        <v>40</v>
      </c>
      <c r="C48" s="34">
        <v>55</v>
      </c>
      <c r="D48" s="34" t="s">
        <v>516</v>
      </c>
      <c r="E48" s="34" t="s">
        <v>77</v>
      </c>
      <c r="F48" s="34" t="s">
        <v>78</v>
      </c>
      <c r="G48" s="34" t="s">
        <v>590</v>
      </c>
      <c r="H48" s="51" t="s">
        <v>599</v>
      </c>
      <c r="I48" s="47" t="s">
        <v>28</v>
      </c>
      <c r="J48" s="34" t="s">
        <v>590</v>
      </c>
      <c r="K48" s="47" t="s">
        <v>241</v>
      </c>
      <c r="L48" s="47" t="s">
        <v>600</v>
      </c>
      <c r="M48" s="47" t="s">
        <v>601</v>
      </c>
      <c r="N48" s="47" t="s">
        <v>17</v>
      </c>
      <c r="O48" s="60">
        <f t="shared" si="18"/>
        <v>5.06</v>
      </c>
      <c r="P48" s="60">
        <v>5.06</v>
      </c>
      <c r="Q48" s="60"/>
      <c r="R48" s="60"/>
      <c r="S48" s="60"/>
      <c r="T48" s="60"/>
      <c r="U48" s="60"/>
      <c r="V48" s="60"/>
      <c r="W48" s="60"/>
      <c r="X48" s="60"/>
      <c r="Y48" s="82"/>
      <c r="Z48" s="82"/>
      <c r="AA48" s="89"/>
      <c r="AB48" s="82">
        <v>2024</v>
      </c>
      <c r="AC48" s="82">
        <v>2025</v>
      </c>
      <c r="AD48" s="82">
        <f>ROUND(MIN(430*P48,AF48*0.9),0)</f>
        <v>2176</v>
      </c>
      <c r="AE48" s="82"/>
      <c r="AF48" s="84">
        <v>4099.56</v>
      </c>
      <c r="AG48" s="49">
        <v>1200</v>
      </c>
      <c r="AH48" s="47">
        <v>3500</v>
      </c>
      <c r="AI48" s="106">
        <v>2277</v>
      </c>
      <c r="AJ48" s="34">
        <v>0</v>
      </c>
      <c r="AK48" s="116"/>
      <c r="AL48" s="107">
        <f>AI48</f>
        <v>2277</v>
      </c>
      <c r="AM48" s="107">
        <v>2277</v>
      </c>
      <c r="AN48" s="105">
        <v>2277</v>
      </c>
      <c r="AO48" s="115">
        <v>2277</v>
      </c>
      <c r="AP48" s="69" t="s">
        <v>224</v>
      </c>
      <c r="AQ48" s="54" t="s">
        <v>602</v>
      </c>
      <c r="AR48" s="68" t="s">
        <v>28</v>
      </c>
      <c r="AS48" s="52">
        <f>VLOOKUP(H48,[1]计划汇总表!$D$1:$AR$65536,41,0)</f>
        <v>2277</v>
      </c>
      <c r="AT48" s="52">
        <f>VLOOKUP(H48,[1]计划汇总表!$D$1:$Z$65536,23,0)</f>
        <v>2277</v>
      </c>
      <c r="AU48" s="52">
        <f t="shared" si="7"/>
        <v>0</v>
      </c>
      <c r="AV48" s="139" t="s">
        <v>603</v>
      </c>
      <c r="AW48" s="68" t="s">
        <v>120</v>
      </c>
      <c r="AX48" s="139" t="s">
        <v>604</v>
      </c>
      <c r="AY48" s="68" t="s">
        <v>120</v>
      </c>
      <c r="AZ48" s="68" t="s">
        <v>120</v>
      </c>
      <c r="BA48" s="139">
        <v>45432</v>
      </c>
      <c r="BB48" s="139">
        <v>45405</v>
      </c>
      <c r="BC48" s="69" t="s">
        <v>224</v>
      </c>
      <c r="BD48" s="69" t="s">
        <v>224</v>
      </c>
      <c r="BE48" s="69" t="s">
        <v>233</v>
      </c>
      <c r="BF48" s="69" t="s">
        <v>233</v>
      </c>
      <c r="BG48" s="69" t="s">
        <v>233</v>
      </c>
      <c r="BH48" s="69" t="s">
        <v>233</v>
      </c>
      <c r="BI48" s="172" t="s">
        <v>605</v>
      </c>
      <c r="BJ48" s="99">
        <v>4099.56</v>
      </c>
      <c r="BK48" s="171">
        <f>BJ48/AF48</f>
        <v>1</v>
      </c>
      <c r="BL48" s="100">
        <f>O48*BK48</f>
        <v>5.06</v>
      </c>
      <c r="BM48" s="52" t="s">
        <v>597</v>
      </c>
      <c r="BN48" s="190"/>
      <c r="BO48" s="185" t="s">
        <v>606</v>
      </c>
    </row>
    <row r="49" s="1" customFormat="1" ht="49.5" customHeight="1" spans="2:67">
      <c r="B49" s="34">
        <v>41</v>
      </c>
      <c r="C49" s="34">
        <v>46</v>
      </c>
      <c r="D49" s="34" t="s">
        <v>516</v>
      </c>
      <c r="E49" s="34" t="s">
        <v>142</v>
      </c>
      <c r="F49" s="34" t="s">
        <v>607</v>
      </c>
      <c r="G49" s="34" t="s">
        <v>608</v>
      </c>
      <c r="H49" s="35" t="s">
        <v>609</v>
      </c>
      <c r="I49" s="47" t="s">
        <v>28</v>
      </c>
      <c r="J49" s="34" t="s">
        <v>608</v>
      </c>
      <c r="K49" s="47" t="s">
        <v>241</v>
      </c>
      <c r="L49" s="47" t="s">
        <v>610</v>
      </c>
      <c r="M49" s="47" t="s">
        <v>611</v>
      </c>
      <c r="N49" s="47" t="s">
        <v>155</v>
      </c>
      <c r="O49" s="60">
        <f t="shared" si="18"/>
        <v>18.908</v>
      </c>
      <c r="P49" s="60"/>
      <c r="Q49" s="60"/>
      <c r="R49" s="60">
        <v>18.908</v>
      </c>
      <c r="S49" s="60"/>
      <c r="T49" s="60"/>
      <c r="U49" s="60"/>
      <c r="V49" s="60"/>
      <c r="W49" s="60"/>
      <c r="X49" s="60"/>
      <c r="Y49" s="82"/>
      <c r="Z49" s="82"/>
      <c r="AA49" s="60"/>
      <c r="AB49" s="82">
        <v>2024</v>
      </c>
      <c r="AC49" s="82">
        <v>2025</v>
      </c>
      <c r="AD49" s="82"/>
      <c r="AE49" s="82"/>
      <c r="AF49" s="84">
        <v>4490</v>
      </c>
      <c r="AG49" s="60"/>
      <c r="AH49" s="60">
        <v>1000</v>
      </c>
      <c r="AI49" s="74">
        <v>4041</v>
      </c>
      <c r="AJ49" s="82"/>
      <c r="AK49" s="82"/>
      <c r="AL49" s="107">
        <v>4041</v>
      </c>
      <c r="AM49" s="105">
        <f t="shared" ref="AM49:AM55" si="19">(AH49+BJ49)*AI49/AF49-AJ49</f>
        <v>4041</v>
      </c>
      <c r="AN49" s="105">
        <f>AM49</f>
        <v>4041</v>
      </c>
      <c r="AO49" s="115">
        <v>4041</v>
      </c>
      <c r="AP49" s="69" t="s">
        <v>224</v>
      </c>
      <c r="AQ49" s="54" t="s">
        <v>612</v>
      </c>
      <c r="AR49" s="68" t="s">
        <v>28</v>
      </c>
      <c r="AS49" s="52">
        <f>VLOOKUP(H49,[1]计划汇总表!$D$1:$AR$65536,41,0)</f>
        <v>4041</v>
      </c>
      <c r="AT49" s="52">
        <f>VLOOKUP(H49,[1]计划汇总表!$D$1:$Z$65536,23,0)</f>
        <v>4041</v>
      </c>
      <c r="AU49" s="52">
        <f t="shared" si="7"/>
        <v>0</v>
      </c>
      <c r="AV49" s="68" t="s">
        <v>613</v>
      </c>
      <c r="AW49" s="68" t="s">
        <v>120</v>
      </c>
      <c r="AX49" s="68" t="s">
        <v>614</v>
      </c>
      <c r="AY49" s="52" t="s">
        <v>615</v>
      </c>
      <c r="AZ49" s="68" t="s">
        <v>616</v>
      </c>
      <c r="BA49" s="68" t="s">
        <v>616</v>
      </c>
      <c r="BB49" s="68" t="s">
        <v>165</v>
      </c>
      <c r="BC49" s="69" t="s">
        <v>224</v>
      </c>
      <c r="BD49" s="69" t="s">
        <v>224</v>
      </c>
      <c r="BE49" s="69" t="s">
        <v>617</v>
      </c>
      <c r="BF49" s="69" t="s">
        <v>224</v>
      </c>
      <c r="BG49" s="69"/>
      <c r="BH49" s="69"/>
      <c r="BI49" s="77" t="s">
        <v>618</v>
      </c>
      <c r="BJ49" s="52">
        <v>3490</v>
      </c>
      <c r="BK49" s="171" t="s">
        <v>619</v>
      </c>
      <c r="BL49" s="52">
        <v>18.926</v>
      </c>
      <c r="BM49" s="52" t="s">
        <v>620</v>
      </c>
      <c r="BN49" s="158"/>
      <c r="BO49" s="158" t="s">
        <v>621</v>
      </c>
    </row>
    <row r="50" s="7" customFormat="1" ht="26.45" customHeight="1" spans="2:67">
      <c r="B50" s="44" t="s">
        <v>622</v>
      </c>
      <c r="C50" s="45"/>
      <c r="D50" s="45"/>
      <c r="E50" s="45"/>
      <c r="F50" s="45"/>
      <c r="G50" s="45"/>
      <c r="H50" s="46"/>
      <c r="I50" s="65"/>
      <c r="J50" s="45"/>
      <c r="K50" s="65"/>
      <c r="L50" s="65"/>
      <c r="M50" s="65"/>
      <c r="N50" s="65"/>
      <c r="O50" s="59">
        <f t="shared" ref="O50:AA50" si="20">SUM(O51:O55)</f>
        <v>87.377</v>
      </c>
      <c r="P50" s="59">
        <f t="shared" si="20"/>
        <v>32.217</v>
      </c>
      <c r="Q50" s="59">
        <f t="shared" si="20"/>
        <v>29.779</v>
      </c>
      <c r="R50" s="59">
        <f t="shared" si="20"/>
        <v>25.381</v>
      </c>
      <c r="S50" s="59">
        <f t="shared" si="20"/>
        <v>0</v>
      </c>
      <c r="T50" s="59">
        <f t="shared" si="20"/>
        <v>0</v>
      </c>
      <c r="U50" s="59">
        <f t="shared" si="20"/>
        <v>19117.8</v>
      </c>
      <c r="V50" s="59">
        <f t="shared" si="20"/>
        <v>6134.4</v>
      </c>
      <c r="W50" s="59">
        <f t="shared" si="20"/>
        <v>1.463</v>
      </c>
      <c r="X50" s="59">
        <f t="shared" si="20"/>
        <v>0</v>
      </c>
      <c r="Y50" s="59">
        <f t="shared" si="20"/>
        <v>23242.8</v>
      </c>
      <c r="Z50" s="59">
        <f t="shared" si="20"/>
        <v>8736.6</v>
      </c>
      <c r="AA50" s="59">
        <f t="shared" si="20"/>
        <v>1.709</v>
      </c>
      <c r="AB50" s="59"/>
      <c r="AC50" s="59"/>
      <c r="AD50" s="59">
        <f t="shared" ref="AD50:AO50" si="21">SUM(AD51:AD55)</f>
        <v>2347</v>
      </c>
      <c r="AE50" s="59">
        <f t="shared" si="21"/>
        <v>0</v>
      </c>
      <c r="AF50" s="59">
        <f t="shared" si="21"/>
        <v>256596.4098</v>
      </c>
      <c r="AG50" s="59">
        <f t="shared" si="21"/>
        <v>24769.4</v>
      </c>
      <c r="AH50" s="59">
        <f t="shared" si="21"/>
        <v>52226.4</v>
      </c>
      <c r="AI50" s="59">
        <f t="shared" si="21"/>
        <v>46777.05</v>
      </c>
      <c r="AJ50" s="59">
        <f t="shared" si="21"/>
        <v>0</v>
      </c>
      <c r="AK50" s="59">
        <f t="shared" si="21"/>
        <v>0</v>
      </c>
      <c r="AL50" s="59">
        <f t="shared" si="21"/>
        <v>47260.8</v>
      </c>
      <c r="AM50" s="59">
        <f t="shared" si="21"/>
        <v>21388.6521074981</v>
      </c>
      <c r="AN50" s="59">
        <f t="shared" si="21"/>
        <v>15613</v>
      </c>
      <c r="AO50" s="59">
        <f t="shared" si="21"/>
        <v>20514</v>
      </c>
      <c r="AP50" s="143"/>
      <c r="AQ50" s="144"/>
      <c r="AR50" s="65"/>
      <c r="AS50" s="52" t="e">
        <f>VLOOKUP(H50,[1]计划汇总表!$D$1:$AR$65536,41,0)</f>
        <v>#N/A</v>
      </c>
      <c r="AT50" s="52" t="e">
        <f>VLOOKUP(H50,[1]计划汇总表!$D$1:$Z$65536,23,0)</f>
        <v>#N/A</v>
      </c>
      <c r="AU50" s="52" t="e">
        <f t="shared" si="7"/>
        <v>#N/A</v>
      </c>
      <c r="AV50" s="65"/>
      <c r="AW50" s="65"/>
      <c r="AX50" s="163"/>
      <c r="AY50" s="163"/>
      <c r="AZ50" s="65"/>
      <c r="BA50" s="164"/>
      <c r="BB50" s="164"/>
      <c r="BC50" s="143"/>
      <c r="BD50" s="143"/>
      <c r="BE50" s="143"/>
      <c r="BF50" s="143"/>
      <c r="BG50" s="143"/>
      <c r="BH50" s="143"/>
      <c r="BI50" s="178"/>
      <c r="BJ50" s="163"/>
      <c r="BK50" s="179"/>
      <c r="BL50" s="163"/>
      <c r="BM50" s="163"/>
      <c r="BN50" s="163"/>
      <c r="BO50" s="189"/>
    </row>
    <row r="51" s="1" customFormat="1" ht="49.5" customHeight="1" spans="2:67">
      <c r="B51" s="52">
        <v>42</v>
      </c>
      <c r="C51" s="53"/>
      <c r="D51" s="38" t="s">
        <v>623</v>
      </c>
      <c r="E51" s="38" t="s">
        <v>214</v>
      </c>
      <c r="F51" s="38" t="s">
        <v>624</v>
      </c>
      <c r="G51" s="38" t="s">
        <v>625</v>
      </c>
      <c r="H51" s="49" t="s">
        <v>626</v>
      </c>
      <c r="I51" s="49" t="s">
        <v>106</v>
      </c>
      <c r="J51" s="38" t="s">
        <v>625</v>
      </c>
      <c r="K51" s="49" t="s">
        <v>241</v>
      </c>
      <c r="L51" s="49" t="s">
        <v>627</v>
      </c>
      <c r="M51" s="49" t="s">
        <v>628</v>
      </c>
      <c r="N51" s="49" t="s">
        <v>17</v>
      </c>
      <c r="O51" s="67">
        <v>18.149</v>
      </c>
      <c r="P51" s="67">
        <v>18.149</v>
      </c>
      <c r="Q51" s="67"/>
      <c r="R51" s="67"/>
      <c r="S51" s="67"/>
      <c r="T51" s="77"/>
      <c r="U51" s="77"/>
      <c r="V51" s="77"/>
      <c r="W51" s="77"/>
      <c r="X51" s="78"/>
      <c r="Y51" s="78"/>
      <c r="Z51" s="78"/>
      <c r="AA51" s="78"/>
      <c r="AB51" s="96">
        <v>2024</v>
      </c>
      <c r="AC51" s="83">
        <v>2026</v>
      </c>
      <c r="AD51" s="78"/>
      <c r="AE51" s="78"/>
      <c r="AF51" s="97">
        <v>32217.7798</v>
      </c>
      <c r="AG51" s="97">
        <v>3800</v>
      </c>
      <c r="AH51" s="49">
        <v>7880</v>
      </c>
      <c r="AI51" s="107">
        <f>P51*450</f>
        <v>8167.05</v>
      </c>
      <c r="AJ51" s="68"/>
      <c r="AK51" s="121"/>
      <c r="AL51" s="112">
        <v>5815.8</v>
      </c>
      <c r="AM51" s="118"/>
      <c r="AN51" s="118"/>
      <c r="AO51" s="106">
        <v>8167</v>
      </c>
      <c r="AP51" s="100" t="s">
        <v>233</v>
      </c>
      <c r="AQ51" s="54"/>
      <c r="AR51" s="68"/>
      <c r="AS51" s="52">
        <f>VLOOKUP(H51,[1]计划汇总表!$D$1:$AR$65536,41,0)</f>
        <v>8167</v>
      </c>
      <c r="AT51" s="52">
        <f>VLOOKUP(H51,[1]计划汇总表!$D$1:$Z$65536,23,0)</f>
        <v>8167.05</v>
      </c>
      <c r="AU51" s="52">
        <f t="shared" si="7"/>
        <v>0.0500000000001819</v>
      </c>
      <c r="AV51" s="49" t="s">
        <v>629</v>
      </c>
      <c r="AW51" s="49" t="s">
        <v>630</v>
      </c>
      <c r="AX51" s="49" t="s">
        <v>631</v>
      </c>
      <c r="AY51" s="49" t="s">
        <v>615</v>
      </c>
      <c r="AZ51" s="49" t="s">
        <v>120</v>
      </c>
      <c r="BA51" s="49" t="s">
        <v>632</v>
      </c>
      <c r="BB51" s="49" t="s">
        <v>633</v>
      </c>
      <c r="BC51" s="52"/>
      <c r="BD51" s="52"/>
      <c r="BE51" s="52"/>
      <c r="BF51" s="52"/>
      <c r="BG51" s="52"/>
      <c r="BH51" s="52"/>
      <c r="BI51" s="38" t="s">
        <v>634</v>
      </c>
      <c r="BJ51" s="52"/>
      <c r="BK51" s="171"/>
      <c r="BL51" s="52"/>
      <c r="BM51" s="52"/>
      <c r="BN51" s="52"/>
      <c r="BO51" s="185" t="s">
        <v>635</v>
      </c>
    </row>
    <row r="52" s="1" customFormat="1" ht="49.5" customHeight="1" spans="2:67">
      <c r="B52" s="52">
        <v>43</v>
      </c>
      <c r="C52" s="53"/>
      <c r="D52" s="38"/>
      <c r="E52" s="52" t="s">
        <v>44</v>
      </c>
      <c r="F52" s="52" t="s">
        <v>636</v>
      </c>
      <c r="G52" s="52" t="s">
        <v>637</v>
      </c>
      <c r="H52" s="54" t="s">
        <v>638</v>
      </c>
      <c r="I52" s="68" t="s">
        <v>126</v>
      </c>
      <c r="J52" s="52" t="s">
        <v>637</v>
      </c>
      <c r="K52" s="68" t="s">
        <v>241</v>
      </c>
      <c r="L52" s="68" t="s">
        <v>639</v>
      </c>
      <c r="M52" s="68" t="s">
        <v>640</v>
      </c>
      <c r="N52" s="68" t="s">
        <v>119</v>
      </c>
      <c r="O52" s="69">
        <v>2.388</v>
      </c>
      <c r="P52" s="69">
        <v>2.388</v>
      </c>
      <c r="Q52" s="69"/>
      <c r="R52" s="69"/>
      <c r="S52" s="69"/>
      <c r="T52" s="69" t="s">
        <v>641</v>
      </c>
      <c r="U52" s="69">
        <v>19117.8</v>
      </c>
      <c r="V52" s="69">
        <v>6134.4</v>
      </c>
      <c r="W52" s="69">
        <v>1.463</v>
      </c>
      <c r="X52" s="69" t="s">
        <v>642</v>
      </c>
      <c r="Y52" s="98">
        <v>19117.8</v>
      </c>
      <c r="Z52" s="98">
        <v>7284.6</v>
      </c>
      <c r="AA52" s="69">
        <v>1.463</v>
      </c>
      <c r="AB52" s="98">
        <v>2023</v>
      </c>
      <c r="AC52" s="98">
        <v>2025</v>
      </c>
      <c r="AD52" s="98">
        <v>2347</v>
      </c>
      <c r="AE52" s="98"/>
      <c r="AF52" s="99">
        <v>36840.49</v>
      </c>
      <c r="AG52" s="97">
        <v>236.4</v>
      </c>
      <c r="AH52" s="68">
        <v>236.4</v>
      </c>
      <c r="AI52" s="107">
        <v>2347</v>
      </c>
      <c r="AJ52" s="52"/>
      <c r="AK52" s="52"/>
      <c r="AL52" s="107">
        <v>2481</v>
      </c>
      <c r="AM52" s="105">
        <v>15.0603534317812</v>
      </c>
      <c r="AN52" s="105">
        <v>1000</v>
      </c>
      <c r="AO52" s="115">
        <v>2347</v>
      </c>
      <c r="AP52" s="69" t="s">
        <v>224</v>
      </c>
      <c r="AQ52" s="54" t="s">
        <v>643</v>
      </c>
      <c r="AR52" s="68" t="s">
        <v>317</v>
      </c>
      <c r="AS52" s="52">
        <f>VLOOKUP(H52,[1]计划汇总表!$D$1:$AR$65536,41,0)</f>
        <v>2347</v>
      </c>
      <c r="AT52" s="52">
        <f>VLOOKUP(H52,[1]计划汇总表!$D$1:$Z$65536,23,0)</f>
        <v>2347</v>
      </c>
      <c r="AU52" s="52">
        <f t="shared" si="7"/>
        <v>0</v>
      </c>
      <c r="AV52" s="68" t="s">
        <v>644</v>
      </c>
      <c r="AW52" s="68" t="s">
        <v>645</v>
      </c>
      <c r="AX52" s="52" t="s">
        <v>646</v>
      </c>
      <c r="AY52" s="68"/>
      <c r="AZ52" s="68" t="s">
        <v>647</v>
      </c>
      <c r="BA52" s="52"/>
      <c r="BB52" s="52" t="s">
        <v>345</v>
      </c>
      <c r="BC52" s="69" t="s">
        <v>224</v>
      </c>
      <c r="BD52" s="69" t="s">
        <v>224</v>
      </c>
      <c r="BE52" s="69" t="s">
        <v>233</v>
      </c>
      <c r="BF52" s="69" t="s">
        <v>224</v>
      </c>
      <c r="BG52" s="69" t="s">
        <v>233</v>
      </c>
      <c r="BH52" s="69" t="s">
        <v>233</v>
      </c>
      <c r="BI52" s="172" t="s">
        <v>648</v>
      </c>
      <c r="BJ52" s="52"/>
      <c r="BK52" s="171"/>
      <c r="BL52" s="52"/>
      <c r="BM52" s="52"/>
      <c r="BN52" s="191"/>
      <c r="BO52" s="185"/>
    </row>
    <row r="53" s="1" customFormat="1" ht="49.5" customHeight="1" spans="2:67">
      <c r="B53" s="52">
        <v>44</v>
      </c>
      <c r="C53" s="52">
        <v>34</v>
      </c>
      <c r="D53" s="34" t="s">
        <v>649</v>
      </c>
      <c r="E53" s="52" t="s">
        <v>39</v>
      </c>
      <c r="F53" s="52" t="s">
        <v>111</v>
      </c>
      <c r="G53" s="52" t="s">
        <v>650</v>
      </c>
      <c r="H53" s="54" t="s">
        <v>651</v>
      </c>
      <c r="I53" s="68" t="s">
        <v>114</v>
      </c>
      <c r="J53" s="52" t="s">
        <v>650</v>
      </c>
      <c r="K53" s="68" t="s">
        <v>219</v>
      </c>
      <c r="L53" s="68" t="s">
        <v>652</v>
      </c>
      <c r="M53" s="68" t="s">
        <v>653</v>
      </c>
      <c r="N53" s="68" t="s">
        <v>155</v>
      </c>
      <c r="O53" s="69">
        <f>SUM(P53:S53)</f>
        <v>11.68</v>
      </c>
      <c r="P53" s="69">
        <v>11.68</v>
      </c>
      <c r="Q53" s="69"/>
      <c r="R53" s="69"/>
      <c r="S53" s="69"/>
      <c r="T53" s="69"/>
      <c r="U53" s="69"/>
      <c r="V53" s="69"/>
      <c r="W53" s="69"/>
      <c r="X53" s="79" t="s">
        <v>654</v>
      </c>
      <c r="Y53" s="98">
        <v>4125</v>
      </c>
      <c r="Z53" s="98">
        <v>1452</v>
      </c>
      <c r="AA53" s="100">
        <v>0.246</v>
      </c>
      <c r="AB53" s="79">
        <v>2022</v>
      </c>
      <c r="AC53" s="98">
        <v>2024</v>
      </c>
      <c r="AD53" s="98"/>
      <c r="AE53" s="98"/>
      <c r="AF53" s="99">
        <v>36000.14</v>
      </c>
      <c r="AG53" s="97">
        <v>20733</v>
      </c>
      <c r="AH53" s="68">
        <v>34110</v>
      </c>
      <c r="AI53" s="107">
        <v>11441</v>
      </c>
      <c r="AJ53" s="68">
        <v>0</v>
      </c>
      <c r="AK53" s="121">
        <v>0</v>
      </c>
      <c r="AL53" s="107">
        <v>11441</v>
      </c>
      <c r="AM53" s="105">
        <f t="shared" si="19"/>
        <v>10840.305343257</v>
      </c>
      <c r="AN53" s="112">
        <v>11613</v>
      </c>
      <c r="AO53" s="112">
        <v>4000</v>
      </c>
      <c r="AP53" s="69" t="s">
        <v>224</v>
      </c>
      <c r="AQ53" s="54" t="s">
        <v>655</v>
      </c>
      <c r="AR53" s="68" t="s">
        <v>114</v>
      </c>
      <c r="AS53" s="52">
        <f>VLOOKUP(H53,[1]计划汇总表!$D$1:$AR$65536,41,0)</f>
        <v>4000</v>
      </c>
      <c r="AT53" s="52">
        <f>VLOOKUP(H53,[1]计划汇总表!$D$1:$Z$65536,23,0)</f>
        <v>11441</v>
      </c>
      <c r="AU53" s="52">
        <f t="shared" si="7"/>
        <v>7441</v>
      </c>
      <c r="AV53" s="68" t="s">
        <v>656</v>
      </c>
      <c r="AW53" s="68" t="s">
        <v>657</v>
      </c>
      <c r="AX53" s="161" t="s">
        <v>658</v>
      </c>
      <c r="AY53" s="52" t="s">
        <v>659</v>
      </c>
      <c r="AZ53" s="52" t="s">
        <v>660</v>
      </c>
      <c r="BA53" s="52" t="s">
        <v>661</v>
      </c>
      <c r="BB53" s="52" t="s">
        <v>662</v>
      </c>
      <c r="BC53" s="69" t="s">
        <v>224</v>
      </c>
      <c r="BD53" s="69" t="s">
        <v>224</v>
      </c>
      <c r="BE53" s="69" t="s">
        <v>539</v>
      </c>
      <c r="BF53" s="69" t="s">
        <v>224</v>
      </c>
      <c r="BG53" s="69" t="s">
        <v>233</v>
      </c>
      <c r="BH53" s="69" t="s">
        <v>233</v>
      </c>
      <c r="BI53" s="172" t="s">
        <v>663</v>
      </c>
      <c r="BJ53" s="52"/>
      <c r="BK53" s="171">
        <v>1</v>
      </c>
      <c r="BL53" s="52">
        <v>11.68</v>
      </c>
      <c r="BM53" s="52" t="s">
        <v>664</v>
      </c>
      <c r="BN53" s="52"/>
      <c r="BO53" s="185"/>
    </row>
    <row r="54" s="1" customFormat="1" ht="49.5" customHeight="1" spans="2:67">
      <c r="B54" s="52">
        <v>45</v>
      </c>
      <c r="C54" s="52">
        <v>68</v>
      </c>
      <c r="D54" s="34" t="s">
        <v>665</v>
      </c>
      <c r="E54" s="52" t="s">
        <v>39</v>
      </c>
      <c r="F54" s="52" t="s">
        <v>40</v>
      </c>
      <c r="G54" s="52" t="s">
        <v>104</v>
      </c>
      <c r="H54" s="54" t="s">
        <v>105</v>
      </c>
      <c r="I54" s="68" t="s">
        <v>106</v>
      </c>
      <c r="J54" s="52" t="s">
        <v>104</v>
      </c>
      <c r="K54" s="68" t="s">
        <v>241</v>
      </c>
      <c r="L54" s="68" t="s">
        <v>666</v>
      </c>
      <c r="M54" s="68" t="s">
        <v>667</v>
      </c>
      <c r="N54" s="68" t="s">
        <v>107</v>
      </c>
      <c r="O54" s="69">
        <f>SUM(P54:S54)</f>
        <v>25.381</v>
      </c>
      <c r="P54" s="69"/>
      <c r="Q54" s="69"/>
      <c r="R54" s="69">
        <v>25.381</v>
      </c>
      <c r="S54" s="69"/>
      <c r="T54" s="69"/>
      <c r="U54" s="69"/>
      <c r="V54" s="69"/>
      <c r="W54" s="69"/>
      <c r="X54" s="69"/>
      <c r="Y54" s="98"/>
      <c r="Z54" s="98"/>
      <c r="AA54" s="69"/>
      <c r="AB54" s="98">
        <v>2024</v>
      </c>
      <c r="AC54" s="98">
        <v>2025</v>
      </c>
      <c r="AD54" s="98"/>
      <c r="AE54" s="98"/>
      <c r="AF54" s="84">
        <v>71067</v>
      </c>
      <c r="AG54" s="99"/>
      <c r="AH54" s="68">
        <v>5000</v>
      </c>
      <c r="AI54" s="107">
        <v>11421</v>
      </c>
      <c r="AJ54" s="52">
        <v>0</v>
      </c>
      <c r="AK54" s="122">
        <v>0</v>
      </c>
      <c r="AL54" s="107">
        <v>11421</v>
      </c>
      <c r="AM54" s="105">
        <f t="shared" si="19"/>
        <v>9700.62619781333</v>
      </c>
      <c r="AN54" s="107">
        <v>3000</v>
      </c>
      <c r="AO54" s="106">
        <v>3000</v>
      </c>
      <c r="AP54" s="69" t="s">
        <v>224</v>
      </c>
      <c r="AQ54" s="54" t="s">
        <v>668</v>
      </c>
      <c r="AR54" s="68" t="s">
        <v>106</v>
      </c>
      <c r="AS54" s="52">
        <f>VLOOKUP(H54,[1]计划汇总表!$D$1:$AR$65536,41,0)</f>
        <v>2000</v>
      </c>
      <c r="AT54" s="52">
        <f>VLOOKUP(H54,[1]计划汇总表!$D$1:$Z$65536,23,0)</f>
        <v>11421</v>
      </c>
      <c r="AU54" s="52">
        <f t="shared" si="7"/>
        <v>9421</v>
      </c>
      <c r="AV54" s="97" t="s">
        <v>669</v>
      </c>
      <c r="AW54" s="97" t="s">
        <v>670</v>
      </c>
      <c r="AX54" s="99" t="s">
        <v>671</v>
      </c>
      <c r="AY54" s="97" t="s">
        <v>108</v>
      </c>
      <c r="AZ54" s="99" t="s">
        <v>672</v>
      </c>
      <c r="BA54" s="99" t="s">
        <v>673</v>
      </c>
      <c r="BB54" s="97" t="s">
        <v>671</v>
      </c>
      <c r="BC54" s="69" t="s">
        <v>224</v>
      </c>
      <c r="BD54" s="69" t="s">
        <v>233</v>
      </c>
      <c r="BE54" s="69" t="s">
        <v>233</v>
      </c>
      <c r="BF54" s="69" t="s">
        <v>233</v>
      </c>
      <c r="BG54" s="69" t="s">
        <v>233</v>
      </c>
      <c r="BH54" s="69" t="s">
        <v>233</v>
      </c>
      <c r="BI54" s="172" t="s">
        <v>674</v>
      </c>
      <c r="BJ54" s="52">
        <v>55362</v>
      </c>
      <c r="BK54" s="171">
        <v>1</v>
      </c>
      <c r="BL54" s="52">
        <v>25.381</v>
      </c>
      <c r="BM54" s="52"/>
      <c r="BN54" s="52"/>
      <c r="BO54" s="185"/>
    </row>
    <row r="55" s="1" customFormat="1" ht="49.5" customHeight="1" spans="2:67">
      <c r="B55" s="52">
        <v>46</v>
      </c>
      <c r="C55" s="53"/>
      <c r="D55" s="34" t="s">
        <v>675</v>
      </c>
      <c r="E55" s="49" t="s">
        <v>39</v>
      </c>
      <c r="F55" s="49" t="s">
        <v>111</v>
      </c>
      <c r="G55" s="49" t="s">
        <v>112</v>
      </c>
      <c r="H55" s="49" t="s">
        <v>113</v>
      </c>
      <c r="I55" s="49" t="s">
        <v>114</v>
      </c>
      <c r="J55" s="49" t="s">
        <v>112</v>
      </c>
      <c r="K55" s="49" t="s">
        <v>241</v>
      </c>
      <c r="L55" s="49" t="s">
        <v>676</v>
      </c>
      <c r="M55" s="49" t="s">
        <v>677</v>
      </c>
      <c r="N55" s="49" t="s">
        <v>115</v>
      </c>
      <c r="O55" s="70">
        <v>29.779</v>
      </c>
      <c r="P55" s="71"/>
      <c r="Q55" s="70">
        <v>29.779</v>
      </c>
      <c r="R55" s="70"/>
      <c r="S55" s="70"/>
      <c r="T55" s="77"/>
      <c r="U55" s="77"/>
      <c r="V55" s="77"/>
      <c r="W55" s="77"/>
      <c r="X55" s="78"/>
      <c r="Y55" s="78"/>
      <c r="Z55" s="78"/>
      <c r="AA55" s="78"/>
      <c r="AB55" s="96">
        <v>2024</v>
      </c>
      <c r="AC55" s="83">
        <v>2025</v>
      </c>
      <c r="AD55" s="78"/>
      <c r="AE55" s="78"/>
      <c r="AF55" s="97">
        <v>80471</v>
      </c>
      <c r="AG55" s="97"/>
      <c r="AH55" s="49">
        <v>5000</v>
      </c>
      <c r="AI55" s="107">
        <v>13401</v>
      </c>
      <c r="AJ55" s="68"/>
      <c r="AK55" s="121"/>
      <c r="AL55" s="112">
        <v>16102</v>
      </c>
      <c r="AM55" s="105">
        <f t="shared" si="19"/>
        <v>832.660212995986</v>
      </c>
      <c r="AN55" s="118"/>
      <c r="AO55" s="106">
        <v>3000</v>
      </c>
      <c r="AP55" s="100"/>
      <c r="AQ55" s="54"/>
      <c r="AR55" s="68"/>
      <c r="AS55" s="52">
        <f>VLOOKUP(H55,[1]计划汇总表!$D$1:$AR$65536,41,0)</f>
        <v>2500</v>
      </c>
      <c r="AT55" s="52">
        <f>VLOOKUP(H55,[1]计划汇总表!$D$1:$Z$65536,23,0)</f>
        <v>13401</v>
      </c>
      <c r="AU55" s="52">
        <f t="shared" si="7"/>
        <v>10901</v>
      </c>
      <c r="AV55" s="49" t="s">
        <v>678</v>
      </c>
      <c r="AW55" s="49" t="s">
        <v>679</v>
      </c>
      <c r="AX55" s="49" t="s">
        <v>671</v>
      </c>
      <c r="AY55" s="49" t="s">
        <v>671</v>
      </c>
      <c r="AZ55" s="49" t="s">
        <v>671</v>
      </c>
      <c r="BA55" s="49" t="s">
        <v>672</v>
      </c>
      <c r="BB55" s="49" t="s">
        <v>671</v>
      </c>
      <c r="BC55" s="52"/>
      <c r="BD55" s="52"/>
      <c r="BE55" s="52"/>
      <c r="BF55" s="52"/>
      <c r="BG55" s="52"/>
      <c r="BH55" s="52"/>
      <c r="BI55" s="38" t="s">
        <v>680</v>
      </c>
      <c r="BJ55" s="52"/>
      <c r="BK55" s="171"/>
      <c r="BL55" s="52"/>
      <c r="BM55" s="52"/>
      <c r="BN55" s="52" t="s">
        <v>681</v>
      </c>
      <c r="BO55" s="185"/>
    </row>
  </sheetData>
  <autoFilter ref="B5:BU55">
    <extLst/>
  </autoFilter>
  <mergeCells count="58">
    <mergeCell ref="B1:E1"/>
    <mergeCell ref="B2:BN2"/>
    <mergeCell ref="T3:W3"/>
    <mergeCell ref="AD3:AE3"/>
    <mergeCell ref="O4:S4"/>
    <mergeCell ref="U4:V4"/>
    <mergeCell ref="Y4:Z4"/>
    <mergeCell ref="AP4:AR4"/>
    <mergeCell ref="AV4:BB4"/>
    <mergeCell ref="BJ4:BL4"/>
    <mergeCell ref="D6:H6"/>
    <mergeCell ref="B7:H7"/>
    <mergeCell ref="B36:H36"/>
    <mergeCell ref="B50:H50"/>
    <mergeCell ref="B4:B5"/>
    <mergeCell ref="C4:C5"/>
    <mergeCell ref="D4:D5"/>
    <mergeCell ref="E4:E5"/>
    <mergeCell ref="F4:F5"/>
    <mergeCell ref="G4:G5"/>
    <mergeCell ref="H4:H5"/>
    <mergeCell ref="I4:I5"/>
    <mergeCell ref="J4:J5"/>
    <mergeCell ref="K4:K5"/>
    <mergeCell ref="L4:L5"/>
    <mergeCell ref="M4:M5"/>
    <mergeCell ref="N4:N5"/>
    <mergeCell ref="T4:T5"/>
    <mergeCell ref="W4:W5"/>
    <mergeCell ref="X4:X5"/>
    <mergeCell ref="AA4:AA5"/>
    <mergeCell ref="AB4:AB5"/>
    <mergeCell ref="AC4:AC5"/>
    <mergeCell ref="AD4:AD5"/>
    <mergeCell ref="AE4:AE5"/>
    <mergeCell ref="AF4:AF5"/>
    <mergeCell ref="AG4:AG5"/>
    <mergeCell ref="AH4:AH5"/>
    <mergeCell ref="AI4:AI5"/>
    <mergeCell ref="AJ4:AJ5"/>
    <mergeCell ref="AK4:AK5"/>
    <mergeCell ref="AL4:AL5"/>
    <mergeCell ref="AM4:AM5"/>
    <mergeCell ref="AN4:AN5"/>
    <mergeCell ref="AO4:AO5"/>
    <mergeCell ref="AS4:AS5"/>
    <mergeCell ref="AT4:AT5"/>
    <mergeCell ref="AU4:AU5"/>
    <mergeCell ref="BC4:BC5"/>
    <mergeCell ref="BD4:BD5"/>
    <mergeCell ref="BE4:BE5"/>
    <mergeCell ref="BF4:BF5"/>
    <mergeCell ref="BG4:BG5"/>
    <mergeCell ref="BH4:BH5"/>
    <mergeCell ref="BI4:BI5"/>
    <mergeCell ref="BM4:BM5"/>
    <mergeCell ref="BN4:BN5"/>
    <mergeCell ref="BO4:BO5"/>
  </mergeCells>
  <dataValidations count="3">
    <dataValidation type="list" allowBlank="1" showInputMessage="1" showErrorMessage="1" sqref="BD36 BD41">
      <formula1>"是,否,同步报送"</formula1>
    </dataValidation>
    <dataValidation type="list" allowBlank="1" showInputMessage="1" showErrorMessage="1" sqref="BD42 AP8:AP42 AP47:AP50 AP52:AP54 BC30:BC36 BC41:BC42 BD30:BD35 BC8:BD24 BC37:BD40 BC52:BD54 BC47:BD50 BF8:BH24 BF30:BH42 BF47:BH50 BF52:BH54">
      <formula1>"是,否"</formula1>
    </dataValidation>
    <dataValidation type="list" allowBlank="1" showInputMessage="1" showErrorMessage="1" sqref="K8:K24 K30:K42 K47:K54">
      <formula1>"国道,省道"</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WWO_wpscloud_20241015115156-8bcb730b6c</Application>
  <HeadingPairs>
    <vt:vector size="2" baseType="variant">
      <vt:variant>
        <vt:lpstr>工作表</vt:lpstr>
      </vt:variant>
      <vt:variant>
        <vt:i4>3</vt:i4>
      </vt:variant>
    </vt:vector>
  </HeadingPairs>
  <TitlesOfParts>
    <vt:vector size="3" baseType="lpstr">
      <vt:lpstr>路面改造工程</vt:lpstr>
      <vt:lpstr>第二批（完成施工招标项目）</vt:lpstr>
      <vt:lpstr>第二批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Zhangdaxun</dc:creator>
  <cp:lastModifiedBy>PC</cp:lastModifiedBy>
  <dcterms:created xsi:type="dcterms:W3CDTF">2024-07-04T22:59:00Z</dcterms:created>
  <cp:lastPrinted>2024-11-07T01:43:00Z</cp:lastPrinted>
  <dcterms:modified xsi:type="dcterms:W3CDTF">2025-12-22T09:35:40Z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1D24450D5687498F814C8BE424116ADA_13</vt:lpwstr>
  </property>
  <property fmtid="{D5CDD505-2E9C-101B-9397-08002B2CF9AE}" pid="3" name="KSOProductBuildVer">
    <vt:lpwstr>2052-11.8.2.11718</vt:lpwstr>
  </property>
</Properties>
</file>