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060"/>
  </bookViews>
  <sheets>
    <sheet name="国道G359线信宜绿鸦山至黄京腰段" sheetId="2" r:id="rId1"/>
  </sheets>
  <definedNames>
    <definedName name="_xlnm.Print_Titles" localSheetId="0">国道G359线信宜绿鸦山至黄京腰段!$3:$4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<sst xmlns="http://schemas.openxmlformats.org/spreadsheetml/2006/main" count="36" uniqueCount="31">
  <si>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附件</t>
  </si>
  <si>
    <t>国道G359线信宜绿鸦山至黄京腰段路面预防养护及功能性修复养护工程
方案设计概算审查表</t>
  </si>
  <si>
    <t>项</t>
  </si>
  <si>
    <t>工程或费用名称</t>
  </si>
  <si>
    <t>方案设计</t>
  </si>
  <si>
    <t>审查意见</t>
  </si>
  <si>
    <t>增（＋）减（－）金额（万元）</t>
  </si>
  <si>
    <t>概算（万元）</t>
  </si>
  <si>
    <t>第一部分 建筑安装工程费</t>
  </si>
  <si>
    <t>一</t>
  </si>
  <si>
    <t>临时工程</t>
  </si>
  <si>
    <t>二</t>
  </si>
  <si>
    <t>路基工程</t>
  </si>
  <si>
    <t>三</t>
  </si>
  <si>
    <t>路面工程</t>
  </si>
  <si>
    <t>六</t>
  </si>
  <si>
    <t>交叉工程</t>
  </si>
  <si>
    <t>七</t>
  </si>
  <si>
    <t>交通工程及沿线设施</t>
  </si>
  <si>
    <t>十</t>
  </si>
  <si>
    <t>专项费用</t>
  </si>
  <si>
    <t>第二部分 土地使用及拆迁补偿费</t>
  </si>
  <si>
    <t>土地使用费</t>
  </si>
  <si>
    <t>第三部分 工程建设其他费用</t>
  </si>
  <si>
    <t>建设项目管理费</t>
  </si>
  <si>
    <t>建设项目前期工作费</t>
  </si>
  <si>
    <t>工程保通管理费</t>
  </si>
  <si>
    <t>八</t>
  </si>
  <si>
    <t>工程保险费</t>
  </si>
  <si>
    <t>第四部分 预备费</t>
  </si>
  <si>
    <t>公路基本造价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</si>
</sst>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.00_ "/>
    <numFmt numFmtId="179" formatCode="0.0000_ "/>
  </numFmts>
  <fonts count="35">
    <font>
      <sz val="12"/>
      <color rgb="FF000000"/>
      <name val="宋体"/>
      <charset val="134"/>
    </font>
    <font>
      <sz val="12"/>
      <color rgb="FF000000"/>
      <name val="黑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0"/>
      <color rgb="FF000000"/>
      <name val="Arial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16"/>
      <color rgb="FF000000"/>
      <name val="方正小标宋简体"/>
      <charset val="134"/>
    </font>
    <font>
      <sz val="16"/>
      <color theme="1"/>
      <name val="方正小标宋简体"/>
      <charset val="134"/>
    </font>
    <font>
      <b/>
      <sz val="12"/>
      <color indexed="8"/>
      <name val="黑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top"/>
    </xf>
    <xf numFmtId="176" fontId="4" fillId="0" borderId="0" xfId="0" applyNumberFormat="1" applyFont="1" applyAlignment="1">
      <alignment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176" fontId="6" fillId="0" borderId="0" xfId="0" applyNumberFormat="1" applyFont="1" applyAlignment="1">
      <alignment horizontal="center" vertical="top"/>
    </xf>
    <xf numFmtId="177" fontId="6" fillId="0" borderId="0" xfId="0" applyNumberFormat="1" applyFont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8" fontId="9" fillId="0" borderId="3" xfId="0" applyNumberFormat="1" applyFont="1" applyBorder="1" applyAlignment="1">
      <alignment horizontal="center" vertical="center"/>
    </xf>
    <xf numFmtId="178" fontId="9" fillId="0" borderId="4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7" fontId="10" fillId="0" borderId="4" xfId="0" applyNumberFormat="1" applyFont="1" applyBorder="1" applyAlignment="1">
      <alignment horizontal="center" vertical="center"/>
    </xf>
    <xf numFmtId="179" fontId="11" fillId="0" borderId="3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/>
    </xf>
    <xf numFmtId="177" fontId="13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 wrapText="1"/>
    </xf>
    <xf numFmtId="177" fontId="10" fillId="0" borderId="6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78" fontId="9" fillId="0" borderId="7" xfId="0" applyNumberFormat="1" applyFont="1" applyBorder="1" applyAlignment="1">
      <alignment horizontal="center" vertical="center" wrapText="1"/>
    </xf>
    <xf numFmtId="178" fontId="9" fillId="0" borderId="8" xfId="0" applyNumberFormat="1" applyFont="1" applyBorder="1" applyAlignment="1">
      <alignment horizontal="center" vertical="center" wrapText="1"/>
    </xf>
    <xf numFmtId="176" fontId="10" fillId="0" borderId="4" xfId="0" applyNumberFormat="1" applyFont="1" applyBorder="1" applyAlignment="1">
      <alignment horizontal="center" vertical="center" wrapText="1"/>
    </xf>
    <xf numFmtId="178" fontId="10" fillId="0" borderId="4" xfId="0" applyNumberFormat="1" applyFont="1" applyBorder="1" applyAlignment="1">
      <alignment horizontal="center" vertical="center"/>
    </xf>
    <xf numFmtId="178" fontId="10" fillId="0" borderId="8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178" fontId="12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8" fontId="10" fillId="0" borderId="10" xfId="0" applyNumberFormat="1" applyFont="1" applyBorder="1" applyAlignment="1">
      <alignment horizontal="center" vertical="center"/>
    </xf>
    <xf numFmtId="178" fontId="10" fillId="0" borderId="1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8">
    <open main="84" threadCnt="1"/>
    <sheetInfos>
      <sheetInfo cellCmpFml="18" sheetStid="2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topLeftCell="A3" workbookViewId="0">
      <selection activeCell="A3" sqref="A3:G20"/>
    </sheetView>
  </sheetViews>
  <sheetFormatPr defaultColWidth="9" defaultRowHeight="14.25"/>
  <cols>
    <col min="1" max="1" width="9.5" style="4" customWidth="1"/>
    <col min="2" max="2" width="34.2" style="5" customWidth="1"/>
    <col min="3" max="3" width="14.2" style="6" hidden="1" customWidth="1"/>
    <col min="4" max="4" width="15.1" style="7" customWidth="1"/>
    <col min="5" max="5" width="15.1" style="8" hidden="1" customWidth="1"/>
    <col min="6" max="6" width="16.9" style="4" customWidth="1"/>
    <col min="7" max="7" width="19.2" style="4" customWidth="1"/>
    <col min="9" max="10" width="10.2" customWidth="1"/>
  </cols>
  <sheetData>
    <row r="1" ht="24.9" customHeight="1" spans="1:7">
      <c r="A1" s="9" t="s">
        <v>0</v>
      </c>
      <c r="B1" s="10"/>
      <c r="C1" s="11"/>
      <c r="D1" s="12"/>
      <c r="E1" s="36"/>
      <c r="F1" s="37"/>
      <c r="G1" s="37"/>
    </row>
    <row r="2" ht="48" customHeight="1" spans="1:7">
      <c r="A2" s="13" t="s">
        <v>1</v>
      </c>
      <c r="B2" s="14"/>
      <c r="C2" s="14"/>
      <c r="D2" s="14"/>
      <c r="E2" s="14"/>
      <c r="F2" s="14"/>
      <c r="G2" s="14"/>
    </row>
    <row r="3" s="1" customFormat="1" ht="24.9" customHeight="1" spans="1:7">
      <c r="A3" s="15" t="s">
        <v>2</v>
      </c>
      <c r="B3" s="16" t="s">
        <v>3</v>
      </c>
      <c r="C3" s="17"/>
      <c r="D3" s="18" t="s">
        <v>4</v>
      </c>
      <c r="E3" s="17"/>
      <c r="F3" s="16" t="s">
        <v>5</v>
      </c>
      <c r="G3" s="38" t="s">
        <v>6</v>
      </c>
    </row>
    <row r="4" s="1" customFormat="1" ht="24.9" customHeight="1" spans="1:7">
      <c r="A4" s="19"/>
      <c r="B4" s="20"/>
      <c r="C4" s="21"/>
      <c r="D4" s="22" t="s">
        <v>7</v>
      </c>
      <c r="E4" s="21"/>
      <c r="F4" s="20" t="s">
        <v>7</v>
      </c>
      <c r="G4" s="39"/>
    </row>
    <row r="5" s="2" customFormat="1" ht="24.9" customHeight="1" spans="1:7">
      <c r="A5" s="23"/>
      <c r="B5" s="24" t="s">
        <v>8</v>
      </c>
      <c r="C5" s="25">
        <v>7432802</v>
      </c>
      <c r="D5" s="26">
        <f>C5/10000</f>
        <v>743.2802</v>
      </c>
      <c r="E5" s="40">
        <f>SUM(E6:E11)</f>
        <v>7094010</v>
      </c>
      <c r="F5" s="41">
        <f>E5/10000</f>
        <v>709.401</v>
      </c>
      <c r="G5" s="42">
        <f>F5-D5</f>
        <v>-33.8792000000001</v>
      </c>
    </row>
    <row r="6" s="3" customFormat="1" ht="20.1" customHeight="1" spans="1:13">
      <c r="A6" s="27" t="s">
        <v>9</v>
      </c>
      <c r="B6" s="28" t="s">
        <v>10</v>
      </c>
      <c r="C6" s="29">
        <v>126089</v>
      </c>
      <c r="D6" s="30">
        <f>C6/10000</f>
        <v>12.6089</v>
      </c>
      <c r="E6" s="43">
        <v>114813</v>
      </c>
      <c r="F6" s="44">
        <f>E6/10000</f>
        <v>11.4813</v>
      </c>
      <c r="G6" s="45">
        <f>F6-D6</f>
        <v>-1.1276</v>
      </c>
      <c r="L6" s="2"/>
      <c r="M6" s="2"/>
    </row>
    <row r="7" s="3" customFormat="1" ht="20.1" customHeight="1" spans="1:13">
      <c r="A7" s="27" t="s">
        <v>11</v>
      </c>
      <c r="B7" s="28" t="s">
        <v>12</v>
      </c>
      <c r="C7" s="29">
        <v>275639</v>
      </c>
      <c r="D7" s="30">
        <f>C7/10000</f>
        <v>27.5639</v>
      </c>
      <c r="E7" s="43">
        <v>209345</v>
      </c>
      <c r="F7" s="44">
        <f>E7/10000</f>
        <v>20.9345</v>
      </c>
      <c r="G7" s="45">
        <f>F7-D7</f>
        <v>-6.6294</v>
      </c>
      <c r="L7" s="2"/>
      <c r="M7" s="2"/>
    </row>
    <row r="8" s="3" customFormat="1" ht="20.1" customHeight="1" spans="1:13">
      <c r="A8" s="27" t="s">
        <v>13</v>
      </c>
      <c r="B8" s="28" t="s">
        <v>14</v>
      </c>
      <c r="C8" s="29">
        <v>5398252</v>
      </c>
      <c r="D8" s="30">
        <f>C8/10000</f>
        <v>539.8252</v>
      </c>
      <c r="E8" s="43">
        <v>5319358</v>
      </c>
      <c r="F8" s="44">
        <f>E8/10000</f>
        <v>531.9358</v>
      </c>
      <c r="G8" s="45">
        <f>F8-D8</f>
        <v>-7.88940000000002</v>
      </c>
      <c r="L8" s="2"/>
      <c r="M8" s="2"/>
    </row>
    <row r="9" s="3" customFormat="1" ht="20.1" customHeight="1" spans="1:13">
      <c r="A9" s="27" t="s">
        <v>15</v>
      </c>
      <c r="B9" s="28" t="s">
        <v>16</v>
      </c>
      <c r="C9" s="29">
        <v>755909</v>
      </c>
      <c r="D9" s="30">
        <f t="shared" ref="D9:D20" si="0">C9/10000</f>
        <v>75.5909</v>
      </c>
      <c r="E9" s="43">
        <v>741351</v>
      </c>
      <c r="F9" s="44">
        <f t="shared" ref="F9:F20" si="1">E9/10000</f>
        <v>74.1351</v>
      </c>
      <c r="G9" s="45">
        <f t="shared" ref="G9:G20" si="2">F9-D9</f>
        <v>-1.45580000000001</v>
      </c>
      <c r="L9" s="2"/>
      <c r="M9" s="2"/>
    </row>
    <row r="10" s="3" customFormat="1" ht="20.1" customHeight="1" spans="1:13">
      <c r="A10" s="27" t="s">
        <v>17</v>
      </c>
      <c r="B10" s="28" t="s">
        <v>18</v>
      </c>
      <c r="C10" s="29">
        <v>444810</v>
      </c>
      <c r="D10" s="30">
        <f t="shared" si="0"/>
        <v>44.481</v>
      </c>
      <c r="E10" s="43">
        <v>445782</v>
      </c>
      <c r="F10" s="44">
        <f t="shared" si="1"/>
        <v>44.5782</v>
      </c>
      <c r="G10" s="45">
        <f t="shared" si="2"/>
        <v>0.0972000000000008</v>
      </c>
      <c r="L10" s="2"/>
      <c r="M10" s="2"/>
    </row>
    <row r="11" s="3" customFormat="1" ht="20.1" customHeight="1" spans="1:13">
      <c r="A11" s="27" t="s">
        <v>19</v>
      </c>
      <c r="B11" s="28" t="s">
        <v>20</v>
      </c>
      <c r="C11" s="29">
        <v>432103</v>
      </c>
      <c r="D11" s="30">
        <f t="shared" si="0"/>
        <v>43.2103</v>
      </c>
      <c r="E11" s="43">
        <v>263361</v>
      </c>
      <c r="F11" s="44">
        <f t="shared" si="1"/>
        <v>26.3361</v>
      </c>
      <c r="G11" s="45">
        <f t="shared" si="2"/>
        <v>-16.8742</v>
      </c>
      <c r="L11" s="2"/>
      <c r="M11" s="2"/>
    </row>
    <row r="12" s="2" customFormat="1" ht="24.9" customHeight="1" spans="1:7">
      <c r="A12" s="23"/>
      <c r="B12" s="24" t="s">
        <v>21</v>
      </c>
      <c r="C12" s="25">
        <v>10000</v>
      </c>
      <c r="D12" s="26">
        <f t="shared" si="0"/>
        <v>1</v>
      </c>
      <c r="E12" s="25">
        <v>10000</v>
      </c>
      <c r="F12" s="41">
        <f t="shared" si="1"/>
        <v>1</v>
      </c>
      <c r="G12" s="42">
        <f t="shared" si="2"/>
        <v>0</v>
      </c>
    </row>
    <row r="13" s="2" customFormat="1" ht="24.9" customHeight="1" spans="1:7">
      <c r="A13" s="23" t="s">
        <v>9</v>
      </c>
      <c r="B13" s="28" t="s">
        <v>22</v>
      </c>
      <c r="C13" s="29">
        <v>10000</v>
      </c>
      <c r="D13" s="30">
        <f t="shared" si="0"/>
        <v>1</v>
      </c>
      <c r="E13" s="43">
        <v>10000</v>
      </c>
      <c r="F13" s="44">
        <f t="shared" si="1"/>
        <v>1</v>
      </c>
      <c r="G13" s="45">
        <f t="shared" si="2"/>
        <v>0</v>
      </c>
    </row>
    <row r="14" s="2" customFormat="1" ht="24.9" customHeight="1" spans="1:7">
      <c r="A14" s="23"/>
      <c r="B14" s="24" t="s">
        <v>23</v>
      </c>
      <c r="C14" s="25">
        <v>1013416</v>
      </c>
      <c r="D14" s="26">
        <f t="shared" si="0"/>
        <v>101.3416</v>
      </c>
      <c r="E14" s="25">
        <f>SUM(E15:E18)</f>
        <v>808919</v>
      </c>
      <c r="F14" s="41">
        <f t="shared" si="1"/>
        <v>80.8919</v>
      </c>
      <c r="G14" s="42">
        <f t="shared" si="2"/>
        <v>-20.4497</v>
      </c>
    </row>
    <row r="15" s="3" customFormat="1" ht="20.1" customHeight="1" spans="1:13">
      <c r="A15" s="31" t="s">
        <v>9</v>
      </c>
      <c r="B15" s="28" t="s">
        <v>24</v>
      </c>
      <c r="C15" s="29">
        <v>559837</v>
      </c>
      <c r="D15" s="30">
        <f t="shared" si="0"/>
        <v>55.9837</v>
      </c>
      <c r="E15" s="43">
        <v>392384</v>
      </c>
      <c r="F15" s="44">
        <f t="shared" si="1"/>
        <v>39.2384</v>
      </c>
      <c r="G15" s="45">
        <f t="shared" si="2"/>
        <v>-16.7453</v>
      </c>
      <c r="L15" s="2"/>
      <c r="M15" s="2"/>
    </row>
    <row r="16" s="3" customFormat="1" ht="20.1" customHeight="1" spans="1:13">
      <c r="A16" s="31" t="s">
        <v>13</v>
      </c>
      <c r="B16" s="28" t="s">
        <v>25</v>
      </c>
      <c r="C16" s="29">
        <v>373197</v>
      </c>
      <c r="D16" s="30">
        <f t="shared" si="0"/>
        <v>37.3197</v>
      </c>
      <c r="E16" s="43">
        <v>362834</v>
      </c>
      <c r="F16" s="44">
        <f t="shared" si="1"/>
        <v>36.2834</v>
      </c>
      <c r="G16" s="45">
        <f t="shared" si="2"/>
        <v>-1.0363</v>
      </c>
      <c r="L16" s="2"/>
      <c r="M16" s="2"/>
    </row>
    <row r="17" s="3" customFormat="1" ht="20.1" customHeight="1" spans="1:13">
      <c r="A17" s="31" t="s">
        <v>17</v>
      </c>
      <c r="B17" s="28" t="s">
        <v>26</v>
      </c>
      <c r="C17" s="29">
        <v>50651</v>
      </c>
      <c r="D17" s="30">
        <f t="shared" si="0"/>
        <v>5.0651</v>
      </c>
      <c r="E17" s="43">
        <v>25325</v>
      </c>
      <c r="F17" s="44">
        <f t="shared" si="1"/>
        <v>2.5325</v>
      </c>
      <c r="G17" s="45">
        <f t="shared" si="2"/>
        <v>-2.5326</v>
      </c>
      <c r="L17" s="2"/>
      <c r="M17" s="2"/>
    </row>
    <row r="18" s="3" customFormat="1" ht="20.1" customHeight="1" spans="1:13">
      <c r="A18" s="31" t="s">
        <v>27</v>
      </c>
      <c r="B18" s="28" t="s">
        <v>28</v>
      </c>
      <c r="C18" s="29">
        <v>29731</v>
      </c>
      <c r="D18" s="30">
        <f t="shared" si="0"/>
        <v>2.9731</v>
      </c>
      <c r="E18" s="43">
        <v>28376</v>
      </c>
      <c r="F18" s="44">
        <f t="shared" si="1"/>
        <v>2.8376</v>
      </c>
      <c r="G18" s="45">
        <f t="shared" si="2"/>
        <v>-0.1355</v>
      </c>
      <c r="L18" s="2"/>
      <c r="M18" s="2"/>
    </row>
    <row r="19" s="2" customFormat="1" ht="24.9" customHeight="1" spans="1:7">
      <c r="A19" s="23"/>
      <c r="B19" s="24" t="s">
        <v>29</v>
      </c>
      <c r="C19" s="25">
        <v>422811</v>
      </c>
      <c r="D19" s="26">
        <f t="shared" si="0"/>
        <v>42.2811</v>
      </c>
      <c r="E19" s="25">
        <v>395646</v>
      </c>
      <c r="F19" s="25">
        <f t="shared" si="1"/>
        <v>39.5646</v>
      </c>
      <c r="G19" s="42">
        <f t="shared" si="2"/>
        <v>-2.7165</v>
      </c>
    </row>
    <row r="20" s="3" customFormat="1" ht="24.9" customHeight="1" spans="1:13">
      <c r="A20" s="32"/>
      <c r="B20" s="33" t="s">
        <v>30</v>
      </c>
      <c r="C20" s="34">
        <v>8879029</v>
      </c>
      <c r="D20" s="35">
        <f t="shared" si="0"/>
        <v>887.9029</v>
      </c>
      <c r="E20" s="46">
        <f>E5+E12+E14+E19</f>
        <v>8308575</v>
      </c>
      <c r="F20" s="47">
        <f t="shared" si="1"/>
        <v>830.8575</v>
      </c>
      <c r="G20" s="48">
        <f t="shared" si="2"/>
        <v>-57.0454000000001</v>
      </c>
      <c r="L20" s="2"/>
      <c r="M20" s="2"/>
    </row>
  </sheetData>
  <sheetProtection formatCells="0" insertHyperlinks="0" autoFilter="0"/>
  <mergeCells count="4">
    <mergeCell ref="A2:G2"/>
    <mergeCell ref="A3:A4"/>
    <mergeCell ref="B3:B4"/>
    <mergeCell ref="G3:G4"/>
  </mergeCells>
  <printOptions horizontalCentered="1"/>
  <pageMargins left="0.590277777777778" right="0.590277777777778" top="0.747916666666667" bottom="0.747916666666667" header="0.314583333333333" footer="0.314583333333333"/>
  <pageSetup paperSize="9" scale="89" fitToHeight="0" orientation="portrait" useFirstPageNumber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国道G359线信宜绿鸦山至黄京腰段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慢慢～来</cp:lastModifiedBy>
  <dcterms:created xsi:type="dcterms:W3CDTF">2022-09-15T01:42:00Z</dcterms:created>
  <cp:lastPrinted>2023-11-12T00:17:00Z</cp:lastPrinted>
  <dcterms:modified xsi:type="dcterms:W3CDTF">2025-10-31T02:33:00Z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167B2115715C449EBB833BFD47313BDC</vt:lpwstr>
  </property>
  <property fmtid="{D5CDD505-2E9C-101B-9397-08002B2CF9AE}" pid="3" name="KSOProductBuildVer">
    <vt:lpwstr>2052-0.0.0.0</vt:lpwstr>
  </property>
</Properties>
</file>