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355线丰顺留隍大钱段灾毁恢复重建工程方案设计" sheetId="2" r:id="rId1"/>
  </sheets>
  <definedNames>
    <definedName name="_xlnm.Print_Titles" localSheetId="0">国道G355线丰顺留隍大钱段灾毁恢复重建工程方案设计!$3:$4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<sst xmlns="http://schemas.openxmlformats.org/spreadsheetml/2006/main" count="73" uniqueCount="66">
  <si>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附件</t>
  </si>
  <si>
    <t>国道G355线丰顺留隍大钱段灾毁恢复重建工程方案设计概算审查表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</si>
  <si>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</si>
  <si>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</si>
  <si>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</si>
  <si>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</si>
  <si>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</si>
  <si>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</si>
  <si>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</si>
  <si>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2136021</t>
  </si>
  <si>
    <t>2005527</t>
  </si>
  <si>
    <t>一</t>
  </si>
  <si>
    <t>临时工程</t>
  </si>
  <si>
    <t>116104</t>
  </si>
  <si>
    <t>119021</t>
  </si>
  <si>
    <t>二</t>
  </si>
  <si>
    <t>路基工程</t>
  </si>
  <si>
    <t>1384783</t>
  </si>
  <si>
    <t>1301924</t>
  </si>
  <si>
    <t>三</t>
  </si>
  <si>
    <t>路面工程</t>
  </si>
  <si>
    <t>247425</t>
  </si>
  <si>
    <t>218824</t>
  </si>
  <si>
    <t>四</t>
  </si>
  <si>
    <t>桥梁涵洞工程</t>
  </si>
  <si>
    <t>22538</t>
  </si>
  <si>
    <t>六</t>
  </si>
  <si>
    <t>交叉工程</t>
  </si>
  <si>
    <t>31068</t>
  </si>
  <si>
    <t>29800</t>
  </si>
  <si>
    <t>七</t>
  </si>
  <si>
    <t>交通工程及沿线设施</t>
  </si>
  <si>
    <t>66342</t>
  </si>
  <si>
    <t>59824</t>
  </si>
  <si>
    <t>八</t>
  </si>
  <si>
    <t>绿化及环境保护工程</t>
  </si>
  <si>
    <t>159458</t>
  </si>
  <si>
    <t>128827</t>
  </si>
  <si>
    <t>十</t>
  </si>
  <si>
    <t>专项费用</t>
  </si>
  <si>
    <t>130841</t>
  </si>
  <si>
    <t>124769</t>
  </si>
  <si>
    <t>第二部分 土地使用及拆迁补偿费</t>
  </si>
  <si>
    <t>135800</t>
  </si>
  <si>
    <t>110800</t>
  </si>
  <si>
    <t>第三部分 工程建设其他费用</t>
  </si>
  <si>
    <t>336142</t>
  </si>
  <si>
    <t>311582</t>
  </si>
  <si>
    <t>建设项目管理费</t>
  </si>
  <si>
    <t>173579</t>
  </si>
  <si>
    <t>154994</t>
  </si>
  <si>
    <t>建设项目前期工作费</t>
  </si>
  <si>
    <t>134019</t>
  </si>
  <si>
    <t>115903</t>
  </si>
  <si>
    <t>专项评价（估）费</t>
  </si>
  <si>
    <t>20000</t>
  </si>
  <si>
    <t>工程保通管理费</t>
  </si>
  <si>
    <t>12663</t>
  </si>
  <si>
    <t>工程保险费</t>
  </si>
  <si>
    <t>8544</t>
  </si>
  <si>
    <t>8022</t>
  </si>
  <si>
    <t>第四部分 预备费</t>
  </si>
  <si>
    <t>130398</t>
  </si>
  <si>
    <t>公路基本造价</t>
  </si>
  <si>
    <t>2738361</t>
  </si>
  <si>
    <t>2427909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</si>
</sst>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shrinkToFit="1"/>
    </xf>
    <xf numFmtId="0" fontId="12" fillId="0" borderId="6" xfId="0" applyFont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1">
    <open main="109" threadCnt="1"/>
    <sheetInfos>
      <sheetInfo cellCmpFml="11" sheetStid="2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topLeftCell="A10" workbookViewId="0">
      <selection activeCell="D20" sqref="D20"/>
    </sheetView>
  </sheetViews>
  <sheetFormatPr defaultColWidth="9" defaultRowHeight="14.25"/>
  <cols>
    <col min="1" max="1" width="9.5" style="5" customWidth="1"/>
    <col min="2" max="2" width="33.3583333333333" style="6" customWidth="1"/>
    <col min="3" max="3" width="14.0666666666667" style="5" customWidth="1"/>
    <col min="4" max="4" width="14.85" style="5" customWidth="1"/>
    <col min="5" max="5" width="18.25" style="5" customWidth="1"/>
    <col min="7" max="9" width="9" hidden="1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9"/>
    </row>
    <row r="5" s="3" customFormat="1" ht="25" customHeight="1" spans="1:9">
      <c r="A5" s="16"/>
      <c r="B5" s="17" t="s">
        <v>8</v>
      </c>
      <c r="C5" s="18">
        <f>ROUND(G5/10000,2)</f>
        <v>213.6</v>
      </c>
      <c r="D5" s="18">
        <f>ROUND(I5/10000,2)</f>
        <v>200.55</v>
      </c>
      <c r="E5" s="30">
        <f>D5-C5</f>
        <v>-13.05</v>
      </c>
      <c r="G5" s="3" t="s">
        <v>9</v>
      </c>
      <c r="I5" s="35" t="s">
        <v>10</v>
      </c>
    </row>
    <row r="6" s="4" customFormat="1" ht="20" customHeight="1" spans="1:9">
      <c r="A6" s="19" t="s">
        <v>11</v>
      </c>
      <c r="B6" s="20" t="s">
        <v>12</v>
      </c>
      <c r="C6" s="21">
        <f>ROUND(G6/10000,2)</f>
        <v>11.61</v>
      </c>
      <c r="D6" s="21">
        <f>ROUND(I6/10000,2)</f>
        <v>11.9</v>
      </c>
      <c r="E6" s="31">
        <f t="shared" ref="E5:E13" si="0">D6-C6</f>
        <v>0.290000000000001</v>
      </c>
      <c r="G6" s="4" t="s">
        <v>13</v>
      </c>
      <c r="I6" s="35" t="s">
        <v>14</v>
      </c>
    </row>
    <row r="7" s="4" customFormat="1" ht="20" customHeight="1" spans="1:9">
      <c r="A7" s="19" t="s">
        <v>15</v>
      </c>
      <c r="B7" s="20" t="s">
        <v>16</v>
      </c>
      <c r="C7" s="21">
        <f t="shared" ref="C7:C16" si="1">ROUND(G7/10000,2)</f>
        <v>138.48</v>
      </c>
      <c r="D7" s="21">
        <f t="shared" ref="D7:D16" si="2">ROUND(I7/10000,2)</f>
        <v>130.19</v>
      </c>
      <c r="E7" s="31">
        <f t="shared" si="0"/>
        <v>-8.28999999999999</v>
      </c>
      <c r="G7" s="4" t="s">
        <v>17</v>
      </c>
      <c r="I7" s="35" t="s">
        <v>18</v>
      </c>
    </row>
    <row r="8" s="4" customFormat="1" ht="20" customHeight="1" spans="1:9">
      <c r="A8" s="19" t="s">
        <v>19</v>
      </c>
      <c r="B8" s="20" t="s">
        <v>20</v>
      </c>
      <c r="C8" s="21">
        <f t="shared" si="1"/>
        <v>24.74</v>
      </c>
      <c r="D8" s="21">
        <f t="shared" si="2"/>
        <v>21.88</v>
      </c>
      <c r="E8" s="31">
        <f t="shared" si="0"/>
        <v>-2.86</v>
      </c>
      <c r="G8" s="4" t="s">
        <v>21</v>
      </c>
      <c r="I8" s="35" t="s">
        <v>22</v>
      </c>
    </row>
    <row r="9" s="4" customFormat="1" ht="20" customHeight="1" spans="1:9">
      <c r="A9" s="19" t="s">
        <v>23</v>
      </c>
      <c r="B9" s="20" t="s">
        <v>24</v>
      </c>
      <c r="C9" s="21">
        <f t="shared" si="1"/>
        <v>0</v>
      </c>
      <c r="D9" s="21">
        <f t="shared" si="2"/>
        <v>2.25</v>
      </c>
      <c r="E9" s="31">
        <f t="shared" si="0"/>
        <v>2.25</v>
      </c>
      <c r="I9" s="35" t="s">
        <v>25</v>
      </c>
    </row>
    <row r="10" s="4" customFormat="1" ht="20" customHeight="1" spans="1:9">
      <c r="A10" s="19" t="s">
        <v>26</v>
      </c>
      <c r="B10" s="20" t="s">
        <v>27</v>
      </c>
      <c r="C10" s="21">
        <f t="shared" si="1"/>
        <v>3.11</v>
      </c>
      <c r="D10" s="21">
        <f t="shared" si="2"/>
        <v>2.98</v>
      </c>
      <c r="E10" s="31">
        <f t="shared" si="0"/>
        <v>-0.13</v>
      </c>
      <c r="G10" s="4" t="s">
        <v>28</v>
      </c>
      <c r="I10" s="35" t="s">
        <v>29</v>
      </c>
    </row>
    <row r="11" s="4" customFormat="1" ht="20" customHeight="1" spans="1:9">
      <c r="A11" s="19" t="s">
        <v>30</v>
      </c>
      <c r="B11" s="20" t="s">
        <v>31</v>
      </c>
      <c r="C11" s="21">
        <f t="shared" si="1"/>
        <v>6.63</v>
      </c>
      <c r="D11" s="21">
        <f t="shared" si="2"/>
        <v>5.98</v>
      </c>
      <c r="E11" s="31">
        <f t="shared" si="0"/>
        <v>-0.649999999999999</v>
      </c>
      <c r="G11" s="4" t="s">
        <v>32</v>
      </c>
      <c r="I11" s="35" t="s">
        <v>33</v>
      </c>
    </row>
    <row r="12" s="4" customFormat="1" ht="20" customHeight="1" spans="1:9">
      <c r="A12" s="19" t="s">
        <v>34</v>
      </c>
      <c r="B12" s="20" t="s">
        <v>35</v>
      </c>
      <c r="C12" s="21">
        <f t="shared" si="1"/>
        <v>15.95</v>
      </c>
      <c r="D12" s="21">
        <f t="shared" si="2"/>
        <v>12.88</v>
      </c>
      <c r="E12" s="31">
        <f t="shared" si="0"/>
        <v>-3.07</v>
      </c>
      <c r="G12" s="4" t="s">
        <v>36</v>
      </c>
      <c r="I12" s="35" t="s">
        <v>37</v>
      </c>
    </row>
    <row r="13" s="4" customFormat="1" ht="20" customHeight="1" spans="1:9">
      <c r="A13" s="19" t="s">
        <v>38</v>
      </c>
      <c r="B13" s="20" t="s">
        <v>39</v>
      </c>
      <c r="C13" s="21">
        <f t="shared" si="1"/>
        <v>13.08</v>
      </c>
      <c r="D13" s="21">
        <f t="shared" si="2"/>
        <v>12.48</v>
      </c>
      <c r="E13" s="31">
        <f t="shared" si="0"/>
        <v>-0.6</v>
      </c>
      <c r="G13" s="4" t="s">
        <v>40</v>
      </c>
      <c r="I13" s="35" t="s">
        <v>41</v>
      </c>
    </row>
    <row r="14" s="3" customFormat="1" ht="25" customHeight="1" spans="1:9">
      <c r="A14" s="16"/>
      <c r="B14" s="17" t="s">
        <v>42</v>
      </c>
      <c r="C14" s="18">
        <f t="shared" si="1"/>
        <v>13.58</v>
      </c>
      <c r="D14" s="18">
        <f t="shared" si="2"/>
        <v>11.08</v>
      </c>
      <c r="E14" s="32">
        <f t="shared" ref="E14:E22" si="3">D14-C14</f>
        <v>-2.5</v>
      </c>
      <c r="G14" s="3" t="s">
        <v>43</v>
      </c>
      <c r="I14" s="35" t="s">
        <v>44</v>
      </c>
    </row>
    <row r="15" s="3" customFormat="1" ht="25" customHeight="1" spans="1:9">
      <c r="A15" s="16"/>
      <c r="B15" s="17" t="s">
        <v>45</v>
      </c>
      <c r="C15" s="18">
        <f t="shared" si="1"/>
        <v>33.61</v>
      </c>
      <c r="D15" s="18">
        <f t="shared" si="2"/>
        <v>31.16</v>
      </c>
      <c r="E15" s="30">
        <f t="shared" si="3"/>
        <v>-2.45</v>
      </c>
      <c r="G15" s="3" t="s">
        <v>46</v>
      </c>
      <c r="I15" s="35" t="s">
        <v>47</v>
      </c>
    </row>
    <row r="16" s="4" customFormat="1" ht="20" customHeight="1" spans="1:9">
      <c r="A16" s="22" t="s">
        <v>11</v>
      </c>
      <c r="B16" s="20" t="s">
        <v>48</v>
      </c>
      <c r="C16" s="21">
        <f t="shared" si="1"/>
        <v>17.36</v>
      </c>
      <c r="D16" s="21">
        <f t="shared" si="2"/>
        <v>15.5</v>
      </c>
      <c r="E16" s="31">
        <f t="shared" si="3"/>
        <v>-1.86</v>
      </c>
      <c r="G16" s="4" t="s">
        <v>49</v>
      </c>
      <c r="I16" s="35" t="s">
        <v>50</v>
      </c>
    </row>
    <row r="17" s="4" customFormat="1" ht="20" customHeight="1" spans="1:9">
      <c r="A17" s="22" t="s">
        <v>19</v>
      </c>
      <c r="B17" s="20" t="s">
        <v>51</v>
      </c>
      <c r="C17" s="21">
        <f t="shared" ref="C17:C22" si="4">ROUND(G17/10000,2)</f>
        <v>13.4</v>
      </c>
      <c r="D17" s="21">
        <f t="shared" ref="D17:D22" si="5">ROUND(I17/10000,2)</f>
        <v>11.59</v>
      </c>
      <c r="E17" s="31">
        <f t="shared" si="3"/>
        <v>-1.81</v>
      </c>
      <c r="G17" s="4" t="s">
        <v>52</v>
      </c>
      <c r="I17" s="35" t="s">
        <v>53</v>
      </c>
    </row>
    <row r="18" s="4" customFormat="1" ht="20" customHeight="1" spans="1:9">
      <c r="A18" s="22" t="s">
        <v>23</v>
      </c>
      <c r="B18" s="20" t="s">
        <v>54</v>
      </c>
      <c r="C18" s="23">
        <f t="shared" si="4"/>
        <v>2</v>
      </c>
      <c r="D18" s="23">
        <f t="shared" si="5"/>
        <v>2</v>
      </c>
      <c r="E18" s="33">
        <f t="shared" si="3"/>
        <v>0</v>
      </c>
      <c r="G18" s="4" t="s">
        <v>55</v>
      </c>
      <c r="I18" s="35" t="s">
        <v>55</v>
      </c>
    </row>
    <row r="19" s="4" customFormat="1" ht="20" customHeight="1" spans="1:9">
      <c r="A19" s="22" t="s">
        <v>30</v>
      </c>
      <c r="B19" s="20" t="s">
        <v>56</v>
      </c>
      <c r="C19" s="23">
        <f t="shared" si="4"/>
        <v>0</v>
      </c>
      <c r="D19" s="21">
        <f t="shared" si="5"/>
        <v>1.27</v>
      </c>
      <c r="E19" s="31">
        <f t="shared" si="3"/>
        <v>1.27</v>
      </c>
      <c r="I19" s="35" t="s">
        <v>57</v>
      </c>
    </row>
    <row r="20" s="4" customFormat="1" ht="20" customHeight="1" spans="1:9">
      <c r="A20" s="22" t="s">
        <v>34</v>
      </c>
      <c r="B20" s="20" t="s">
        <v>58</v>
      </c>
      <c r="C20" s="21">
        <f t="shared" si="4"/>
        <v>0.85</v>
      </c>
      <c r="D20" s="21">
        <f t="shared" si="5"/>
        <v>0.8</v>
      </c>
      <c r="E20" s="31">
        <f t="shared" si="3"/>
        <v>-0.0499999999999999</v>
      </c>
      <c r="G20" s="4" t="s">
        <v>59</v>
      </c>
      <c r="I20" s="35" t="s">
        <v>60</v>
      </c>
    </row>
    <row r="21" s="3" customFormat="1" ht="25" customHeight="1" spans="1:9">
      <c r="A21" s="16"/>
      <c r="B21" s="17" t="s">
        <v>61</v>
      </c>
      <c r="C21" s="18">
        <f t="shared" si="4"/>
        <v>13.04</v>
      </c>
      <c r="D21" s="24">
        <f t="shared" si="5"/>
        <v>0</v>
      </c>
      <c r="E21" s="30">
        <f t="shared" si="3"/>
        <v>-13.04</v>
      </c>
      <c r="G21" s="3" t="s">
        <v>62</v>
      </c>
      <c r="I21" s="35"/>
    </row>
    <row r="22" s="4" customFormat="1" ht="25" customHeight="1" spans="1:9">
      <c r="A22" s="25"/>
      <c r="B22" s="26" t="s">
        <v>63</v>
      </c>
      <c r="C22" s="27">
        <f t="shared" si="4"/>
        <v>273.84</v>
      </c>
      <c r="D22" s="27">
        <f t="shared" si="5"/>
        <v>242.79</v>
      </c>
      <c r="E22" s="34">
        <f t="shared" si="3"/>
        <v>-31.05</v>
      </c>
      <c r="G22" s="4" t="s">
        <v>64</v>
      </c>
      <c r="I22" s="36" t="s">
        <v>65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91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国道G355线丰顺留隍大钱段灾毁恢复重建工程方案设计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2024-12-30T17:36:00Z</cp:lastPrinted>
  <dcterms:modified xsi:type="dcterms:W3CDTF">2025-01-27T01:36:00Z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