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715" windowWidth="28065" windowHeight="11535"/>
  </bookViews>
  <sheets>
    <sheet name="2023年第一批全省普通公路灾毁修复计划资金分配建议表" sheetId="1" r:id="rId1"/>
  </sheets>
  <definedNames>
    <definedName name="_xlnm.Print_Titles" localSheetId="0">'2023年第一批全省普通公路灾毁修复计划资金分配建议表'!$2:$5</definedName>
  </definedNames>
  <calcPr calcId="145621"/>
  <oleSize ref="A1:R70"/>
</workbook>
</file>

<file path=xl/sharedStrings.xml><?xml version="1.0" encoding="utf-8"?>
<sst xmlns="http://schemas.openxmlformats.org/spreadsheetml/2006/main" count="143" uniqueCount="75">
  <si>
    <t>附件1</t>
  </si>
  <si>
    <t>单位：万元</t>
  </si>
  <si>
    <t>序号</t>
  </si>
  <si>
    <t>地级市</t>
  </si>
  <si>
    <t>省财政直管县级</t>
  </si>
  <si>
    <t>县域</t>
  </si>
  <si>
    <t>分配建议</t>
  </si>
  <si>
    <t>备注</t>
  </si>
  <si>
    <t>合计</t>
  </si>
  <si>
    <t>普通    国省道</t>
  </si>
  <si>
    <t>农村公路</t>
  </si>
  <si>
    <t>普通
国省道</t>
  </si>
  <si>
    <t>普通国省道</t>
  </si>
  <si>
    <t>全省合计</t>
  </si>
  <si>
    <t>1</t>
  </si>
  <si>
    <t>市本级</t>
  </si>
  <si>
    <t>非省直管县</t>
  </si>
  <si>
    <t>南澳县</t>
  </si>
  <si>
    <t>南雄市</t>
  </si>
  <si>
    <t>仁化县</t>
  </si>
  <si>
    <t>翁源县</t>
  </si>
  <si>
    <t>非直管县</t>
  </si>
  <si>
    <t>龙川县</t>
  </si>
  <si>
    <t>紫金县</t>
  </si>
  <si>
    <t>连平县</t>
  </si>
  <si>
    <t>兴宁市</t>
  </si>
  <si>
    <t>大埔县</t>
  </si>
  <si>
    <t>丰顺县</t>
  </si>
  <si>
    <t>五华县</t>
  </si>
  <si>
    <t>博罗县</t>
  </si>
  <si>
    <t>陆丰市</t>
  </si>
  <si>
    <t>海丰县</t>
  </si>
  <si>
    <t>陆河县</t>
  </si>
  <si>
    <t>阳春市</t>
  </si>
  <si>
    <t>雷州市</t>
  </si>
  <si>
    <t>廉江市</t>
  </si>
  <si>
    <t>徐闻县</t>
  </si>
  <si>
    <t>高州市</t>
  </si>
  <si>
    <t>化州市</t>
  </si>
  <si>
    <t>广宁县</t>
  </si>
  <si>
    <t>德庆县</t>
  </si>
  <si>
    <t>封开县</t>
  </si>
  <si>
    <t>怀集县</t>
  </si>
  <si>
    <t>英德市</t>
  </si>
  <si>
    <t>饶平县</t>
  </si>
  <si>
    <t>普宁市</t>
  </si>
  <si>
    <t>揭西县</t>
  </si>
  <si>
    <t>惠来县</t>
  </si>
  <si>
    <t>罗定市</t>
  </si>
  <si>
    <t>新兴县</t>
  </si>
  <si>
    <t>分配建议占比（%）</t>
    <phoneticPr fontId="8" type="noConversion"/>
  </si>
  <si>
    <t>灾毁损失占比（%）</t>
    <phoneticPr fontId="8" type="noConversion"/>
  </si>
  <si>
    <t>部年度第一批抢修保通资金（粤公养〔2023〕207号）</t>
    <phoneticPr fontId="8" type="noConversion"/>
  </si>
  <si>
    <t>汕头</t>
    <phoneticPr fontId="8" type="noConversion"/>
  </si>
  <si>
    <t>韶关</t>
    <phoneticPr fontId="8" type="noConversion"/>
  </si>
  <si>
    <t>河源</t>
    <phoneticPr fontId="8" type="noConversion"/>
  </si>
  <si>
    <t>梅州</t>
    <phoneticPr fontId="8" type="noConversion"/>
  </si>
  <si>
    <t>惠州</t>
    <phoneticPr fontId="8" type="noConversion"/>
  </si>
  <si>
    <t>汕尾</t>
    <phoneticPr fontId="8" type="noConversion"/>
  </si>
  <si>
    <t>江门</t>
    <phoneticPr fontId="8" type="noConversion"/>
  </si>
  <si>
    <t>阳江</t>
    <phoneticPr fontId="8" type="noConversion"/>
  </si>
  <si>
    <t>湛江</t>
    <phoneticPr fontId="8" type="noConversion"/>
  </si>
  <si>
    <t>茂名</t>
    <phoneticPr fontId="8" type="noConversion"/>
  </si>
  <si>
    <t>肇庆</t>
    <phoneticPr fontId="8" type="noConversion"/>
  </si>
  <si>
    <t>清远</t>
    <phoneticPr fontId="8" type="noConversion"/>
  </si>
  <si>
    <t>潮州</t>
    <phoneticPr fontId="8" type="noConversion"/>
  </si>
  <si>
    <t>揭阳</t>
    <phoneticPr fontId="8" type="noConversion"/>
  </si>
  <si>
    <t>云浮</t>
    <phoneticPr fontId="8" type="noConversion"/>
  </si>
  <si>
    <t>2023年1月1日至9月12日18:00上报灾毁损失</t>
    <phoneticPr fontId="8" type="noConversion"/>
  </si>
  <si>
    <t>2022年度下达同类计划资金支付率（%）</t>
    <phoneticPr fontId="8" type="noConversion"/>
  </si>
  <si>
    <t>乳源瑶族自治县</t>
    <phoneticPr fontId="8" type="noConversion"/>
  </si>
  <si>
    <t>连南瑶族自治县</t>
    <phoneticPr fontId="8" type="noConversion"/>
  </si>
  <si>
    <t>连山壮族瑶族自治县</t>
    <phoneticPr fontId="8" type="noConversion"/>
  </si>
  <si>
    <t>连山壮族瑶族自治县</t>
    <phoneticPr fontId="8" type="noConversion"/>
  </si>
  <si>
    <t>2023年第一批全省普通公路灾毁修复计划资金分配建议表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</si>
</sst>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0.00_);[Red]\(0.00\)"/>
    <numFmt numFmtId="178" formatCode="0_ "/>
    <numFmt numFmtId="179" formatCode="0.0_);[Red]\(0.0\)"/>
  </numFmts>
  <fonts count="1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sz val="12"/>
      <color rgb="FF002060"/>
      <name val="仿宋_GB2312"/>
      <family val="3"/>
      <charset val="134"/>
    </font>
    <font>
      <sz val="12"/>
      <color theme="1"/>
      <name val="仿宋_GB2312"/>
      <family val="3"/>
      <charset val="134"/>
    </font>
    <font>
      <b/>
      <sz val="10"/>
      <name val="仿宋_GB2312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20"/>
      <name val="方正小标宋简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2" borderId="0" xfId="0" applyFill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4" fillId="4" borderId="4" xfId="0" applyNumberFormat="1" applyFont="1" applyFill="1" applyBorder="1" applyAlignment="1">
      <alignment horizontal="center" vertical="center"/>
    </xf>
    <xf numFmtId="0" fontId="3" fillId="5" borderId="3" xfId="0" applyNumberFormat="1" applyFont="1" applyFill="1" applyBorder="1" applyAlignment="1">
      <alignment horizontal="center" vertical="center"/>
    </xf>
    <xf numFmtId="49" fontId="3" fillId="5" borderId="4" xfId="0" applyNumberFormat="1" applyFont="1" applyFill="1" applyBorder="1" applyAlignment="1">
      <alignment horizontal="center" vertical="center"/>
    </xf>
    <xf numFmtId="49" fontId="2" fillId="5" borderId="4" xfId="0" applyNumberFormat="1" applyFont="1" applyFill="1" applyBorder="1" applyAlignment="1">
      <alignment horizontal="center" vertical="center"/>
    </xf>
    <xf numFmtId="176" fontId="2" fillId="4" borderId="4" xfId="0" applyNumberFormat="1" applyFont="1" applyFill="1" applyBorder="1" applyAlignment="1">
      <alignment horizontal="center" vertical="center"/>
    </xf>
    <xf numFmtId="177" fontId="2" fillId="5" borderId="4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9" fontId="2" fillId="0" borderId="4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178" fontId="2" fillId="5" borderId="4" xfId="0" applyNumberFormat="1" applyFont="1" applyFill="1" applyBorder="1" applyAlignment="1">
      <alignment horizontal="center" vertical="center"/>
    </xf>
    <xf numFmtId="49" fontId="3" fillId="5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179" fontId="4" fillId="4" borderId="4" xfId="0" applyNumberFormat="1" applyFont="1" applyFill="1" applyBorder="1" applyAlignment="1">
      <alignment horizontal="center" vertical="center"/>
    </xf>
    <xf numFmtId="179" fontId="3" fillId="4" borderId="4" xfId="0" applyNumberFormat="1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176" fontId="6" fillId="5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9" fontId="6" fillId="5" borderId="4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9" fontId="6" fillId="0" borderId="4" xfId="0" applyNumberFormat="1" applyFont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177" fontId="6" fillId="5" borderId="4" xfId="0" applyNumberFormat="1" applyFont="1" applyFill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176" fontId="2" fillId="4" borderId="8" xfId="0" applyNumberFormat="1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  <xf numFmtId="177" fontId="2" fillId="0" borderId="8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center" vertical="center"/>
    </xf>
    <xf numFmtId="176" fontId="2" fillId="2" borderId="8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 wrapText="1"/>
    </xf>
    <xf numFmtId="176" fontId="3" fillId="4" borderId="4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tabSelected="1" topLeftCell="A2" zoomScale="130" zoomScaleNormal="130" workbookViewId="0">
      <selection activeCell="A2" sqref="A2:R2"/>
    </sheetView>
  </sheetViews>
  <sheetFormatPr defaultColWidth="9" defaultRowHeight="13.5"/>
  <cols>
    <col min="3" max="3" width="20.125" customWidth="1"/>
    <col min="4" max="4" width="19.5" customWidth="1"/>
    <col min="5" max="5" width="8.5" style="1" customWidth="1"/>
    <col min="6" max="6" width="9.625" style="2" customWidth="1"/>
    <col min="7" max="7" width="10.25" style="2" customWidth="1"/>
    <col min="8" max="8" width="9.625" customWidth="1"/>
    <col min="9" max="9" width="10.625" customWidth="1"/>
    <col min="10" max="10" width="9.625" customWidth="1"/>
    <col min="11" max="11" width="10.5" customWidth="1"/>
    <col min="12" max="12" width="10.25" style="4" customWidth="1"/>
    <col min="13" max="13" width="9.625" style="3" customWidth="1"/>
    <col min="14" max="14" width="10.25" style="3" customWidth="1"/>
    <col min="15" max="15" width="14.5" style="3" customWidth="1"/>
    <col min="16" max="16" width="9.625" style="5" customWidth="1"/>
    <col min="17" max="17" width="10.25" style="5" customWidth="1"/>
  </cols>
  <sheetData>
    <row r="1" spans="1:18" ht="24.95" customHeight="1">
      <c r="A1" s="71" t="s">
        <v>0</v>
      </c>
    </row>
    <row r="2" spans="1:18" ht="35.1" customHeight="1">
      <c r="A2" s="72" t="s">
        <v>74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</row>
    <row r="3" spans="1:18" ht="20.100000000000001" customHeight="1" thickBot="1">
      <c r="A3" s="66" t="s">
        <v>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</row>
    <row r="4" spans="1:18" ht="54.95" customHeight="1">
      <c r="A4" s="62" t="s">
        <v>2</v>
      </c>
      <c r="B4" s="64" t="s">
        <v>3</v>
      </c>
      <c r="C4" s="64" t="s">
        <v>4</v>
      </c>
      <c r="D4" s="64" t="s">
        <v>5</v>
      </c>
      <c r="E4" s="64" t="s">
        <v>68</v>
      </c>
      <c r="F4" s="64"/>
      <c r="G4" s="64"/>
      <c r="H4" s="64" t="s">
        <v>51</v>
      </c>
      <c r="I4" s="64"/>
      <c r="J4" s="64" t="s">
        <v>69</v>
      </c>
      <c r="K4" s="64"/>
      <c r="L4" s="67" t="s">
        <v>6</v>
      </c>
      <c r="M4" s="67"/>
      <c r="N4" s="67"/>
      <c r="O4" s="40" t="s">
        <v>52</v>
      </c>
      <c r="P4" s="68" t="s">
        <v>50</v>
      </c>
      <c r="Q4" s="68"/>
      <c r="R4" s="69" t="s">
        <v>7</v>
      </c>
    </row>
    <row r="5" spans="1:18" ht="35.1" customHeight="1">
      <c r="A5" s="63"/>
      <c r="B5" s="65"/>
      <c r="C5" s="65"/>
      <c r="D5" s="65"/>
      <c r="E5" s="58" t="s">
        <v>8</v>
      </c>
      <c r="F5" s="6" t="s">
        <v>9</v>
      </c>
      <c r="G5" s="7" t="s">
        <v>10</v>
      </c>
      <c r="H5" s="58" t="s">
        <v>9</v>
      </c>
      <c r="I5" s="30" t="s">
        <v>10</v>
      </c>
      <c r="J5" s="58" t="s">
        <v>11</v>
      </c>
      <c r="K5" s="30" t="s">
        <v>10</v>
      </c>
      <c r="L5" s="7" t="s">
        <v>8</v>
      </c>
      <c r="M5" s="58" t="s">
        <v>11</v>
      </c>
      <c r="N5" s="7" t="s">
        <v>10</v>
      </c>
      <c r="O5" s="58" t="s">
        <v>12</v>
      </c>
      <c r="P5" s="58" t="s">
        <v>11</v>
      </c>
      <c r="Q5" s="41" t="s">
        <v>10</v>
      </c>
      <c r="R5" s="70"/>
    </row>
    <row r="6" spans="1:18" ht="24.95" customHeight="1">
      <c r="A6" s="60" t="s">
        <v>13</v>
      </c>
      <c r="B6" s="61"/>
      <c r="C6" s="61"/>
      <c r="D6" s="61"/>
      <c r="E6" s="8">
        <f>SUM(E7,E10,E16,E21,E27,E30,E35,E36,E39,E44,E48,E54,E59,E62,E67)</f>
        <v>70353.209999999992</v>
      </c>
      <c r="F6" s="8">
        <f>SUM(F7,F10,F16,F21,F27,F30,F35,F36,F39,F44,F48,F54,F59,F62,F67)</f>
        <v>33837.620000000003</v>
      </c>
      <c r="G6" s="8">
        <f>SUM(G7,G10,G16,G21,G27,G30,G35,G36,G39,G44,G48,G54,G59,G62,G67)</f>
        <v>36515.589999999997</v>
      </c>
      <c r="H6" s="8">
        <f t="shared" ref="H6:I6" si="0">SUM(H7,H10,H16,H21,H27,H30,H35,H36,H39,H44,H48,H54,H59,H62,H67)</f>
        <v>99.998877002186873</v>
      </c>
      <c r="I6" s="8">
        <f t="shared" si="0"/>
        <v>99.998877204513093</v>
      </c>
      <c r="J6" s="31">
        <v>91.5</v>
      </c>
      <c r="K6" s="31">
        <v>75.400000000000006</v>
      </c>
      <c r="L6" s="32">
        <f t="shared" ref="L6" si="1">SUM(L7,L10,L16,L21,L27,L30,L35,L36,L39,L44,L48,L54,L59,L62,L67)</f>
        <v>4907.8</v>
      </c>
      <c r="M6" s="31">
        <f t="shared" ref="M6" si="2">SUM(M7,M10,M16,M21,M27,M30,M35,M36,M39,M44,M48,M54,M59,M62,M67)</f>
        <v>2007.8</v>
      </c>
      <c r="N6" s="8">
        <f t="shared" ref="N6:O6" si="3">SUM(N7,N10,N16,N21,N27,N30,N35,N36,N39,N44,N48,N54,N59,N62,N67)</f>
        <v>2300</v>
      </c>
      <c r="O6" s="8">
        <f t="shared" si="3"/>
        <v>600</v>
      </c>
      <c r="P6" s="8">
        <f t="shared" ref="P6" si="4">SUM(P7,P10,P16,P21,P27,P30,P35,P36,P39,P44,P48,P54,P59,P62,P67)</f>
        <v>99.999999999999986</v>
      </c>
      <c r="Q6" s="8">
        <f t="shared" ref="Q6" si="5">SUM(Q7,Q10,Q16,Q21,Q27,Q30,Q35,Q36,Q39,Q44,Q48,Q54,Q59,Q62,Q67)</f>
        <v>100</v>
      </c>
      <c r="R6" s="42"/>
    </row>
    <row r="7" spans="1:18" ht="20.100000000000001" customHeight="1">
      <c r="A7" s="9" t="s">
        <v>14</v>
      </c>
      <c r="B7" s="10" t="s">
        <v>53</v>
      </c>
      <c r="C7" s="11"/>
      <c r="D7" s="11"/>
      <c r="E7" s="12">
        <f>SUM(F7:G7)</f>
        <v>1077.3</v>
      </c>
      <c r="F7" s="19">
        <f>SUM(F8:F9)</f>
        <v>731.3</v>
      </c>
      <c r="G7" s="19">
        <f>SUM(G8:G9)</f>
        <v>346</v>
      </c>
      <c r="H7" s="13">
        <f>SUM(F7/33838)*100</f>
        <v>2.1611797387552456</v>
      </c>
      <c r="I7" s="13">
        <f>SUM(G7/36516)*100</f>
        <v>0.9475298499287983</v>
      </c>
      <c r="J7" s="33">
        <v>100</v>
      </c>
      <c r="K7" s="33">
        <v>20</v>
      </c>
      <c r="L7" s="59">
        <f>SUM(M7:O7)</f>
        <v>50</v>
      </c>
      <c r="M7" s="34">
        <f>SUM(M8:M9)</f>
        <v>40</v>
      </c>
      <c r="N7" s="34">
        <f>SUM(N8:N9)</f>
        <v>10</v>
      </c>
      <c r="O7" s="34"/>
      <c r="P7" s="43">
        <f>SUM(M7)/$M$6*100</f>
        <v>1.9922303018228906</v>
      </c>
      <c r="Q7" s="43">
        <f>SUM(N7)/$N$6*100</f>
        <v>0.43478260869565216</v>
      </c>
      <c r="R7" s="42"/>
    </row>
    <row r="8" spans="1:18" ht="20.100000000000001" customHeight="1">
      <c r="A8" s="14"/>
      <c r="B8" s="15"/>
      <c r="C8" s="16" t="s">
        <v>15</v>
      </c>
      <c r="D8" s="16" t="s">
        <v>16</v>
      </c>
      <c r="E8" s="12">
        <f t="shared" ref="E8:E70" si="6">SUM(F8:G8)</f>
        <v>756.3</v>
      </c>
      <c r="F8" s="17">
        <v>410.3</v>
      </c>
      <c r="G8" s="17">
        <v>346</v>
      </c>
      <c r="H8" s="18">
        <f t="shared" ref="H8:H70" si="7">SUM(F8/33838)*100</f>
        <v>1.2125421124179918</v>
      </c>
      <c r="I8" s="18">
        <f t="shared" ref="I8:I70" si="8">SUM(G8/36516)*100</f>
        <v>0.9475298499287983</v>
      </c>
      <c r="J8" s="35">
        <v>100</v>
      </c>
      <c r="K8" s="35">
        <v>20</v>
      </c>
      <c r="L8" s="12">
        <f t="shared" ref="L8:L70" si="9">SUM(M8:O8)</f>
        <v>30</v>
      </c>
      <c r="M8" s="36">
        <v>20</v>
      </c>
      <c r="N8" s="36">
        <v>10</v>
      </c>
      <c r="O8" s="36"/>
      <c r="P8" s="44">
        <f t="shared" ref="P8:P70" si="10">SUM(M8)/$M$6*100</f>
        <v>0.99611515091144531</v>
      </c>
      <c r="Q8" s="44">
        <f t="shared" ref="Q8:Q70" si="11">SUM(N8)/$N$6*100</f>
        <v>0.43478260869565216</v>
      </c>
      <c r="R8" s="42"/>
    </row>
    <row r="9" spans="1:18" ht="20.100000000000001" customHeight="1">
      <c r="A9" s="14"/>
      <c r="B9" s="15"/>
      <c r="C9" s="16" t="s">
        <v>17</v>
      </c>
      <c r="D9" s="16" t="s">
        <v>17</v>
      </c>
      <c r="E9" s="12">
        <f t="shared" si="6"/>
        <v>321</v>
      </c>
      <c r="F9" s="17">
        <v>321</v>
      </c>
      <c r="G9" s="17">
        <v>0</v>
      </c>
      <c r="H9" s="18">
        <f t="shared" si="7"/>
        <v>0.94863762633725401</v>
      </c>
      <c r="I9" s="17">
        <f t="shared" si="8"/>
        <v>0</v>
      </c>
      <c r="J9" s="35"/>
      <c r="K9" s="35"/>
      <c r="L9" s="12">
        <f t="shared" si="9"/>
        <v>20</v>
      </c>
      <c r="M9" s="36">
        <v>20</v>
      </c>
      <c r="N9" s="36">
        <v>0</v>
      </c>
      <c r="O9" s="36"/>
      <c r="P9" s="44">
        <f t="shared" si="10"/>
        <v>0.99611515091144531</v>
      </c>
      <c r="Q9" s="45">
        <f t="shared" si="11"/>
        <v>0</v>
      </c>
      <c r="R9" s="42"/>
    </row>
    <row r="10" spans="1:18" ht="20.100000000000001" customHeight="1">
      <c r="A10" s="9">
        <v>2</v>
      </c>
      <c r="B10" s="10" t="s">
        <v>54</v>
      </c>
      <c r="C10" s="10"/>
      <c r="D10" s="11"/>
      <c r="E10" s="12">
        <f t="shared" si="6"/>
        <v>8489.4599999999991</v>
      </c>
      <c r="F10" s="19">
        <f>SUM(F11:F15)</f>
        <v>1896.98</v>
      </c>
      <c r="G10" s="19">
        <f>SUM(G11:G15)</f>
        <v>6592.48</v>
      </c>
      <c r="H10" s="13">
        <f t="shared" si="7"/>
        <v>5.6060641881907918</v>
      </c>
      <c r="I10" s="13">
        <f t="shared" si="8"/>
        <v>18.053675101325446</v>
      </c>
      <c r="J10" s="33">
        <v>100</v>
      </c>
      <c r="K10" s="33">
        <v>100</v>
      </c>
      <c r="L10" s="59">
        <f t="shared" si="9"/>
        <v>830</v>
      </c>
      <c r="M10" s="34">
        <f>SUM(M11:M15)</f>
        <v>140</v>
      </c>
      <c r="N10" s="34">
        <f>SUM(N11:N15)</f>
        <v>560</v>
      </c>
      <c r="O10" s="34">
        <f>SUM(O11:O15)</f>
        <v>130</v>
      </c>
      <c r="P10" s="43">
        <f t="shared" si="10"/>
        <v>6.9728060563801177</v>
      </c>
      <c r="Q10" s="43">
        <f t="shared" si="11"/>
        <v>24.347826086956523</v>
      </c>
      <c r="R10" s="42"/>
    </row>
    <row r="11" spans="1:18" ht="20.100000000000001" customHeight="1">
      <c r="A11" s="20"/>
      <c r="B11" s="21"/>
      <c r="C11" s="16" t="s">
        <v>15</v>
      </c>
      <c r="D11" s="16" t="s">
        <v>16</v>
      </c>
      <c r="E11" s="12">
        <f t="shared" si="6"/>
        <v>7325.3099999999995</v>
      </c>
      <c r="F11" s="17">
        <v>1828.94</v>
      </c>
      <c r="G11" s="17">
        <v>5496.37</v>
      </c>
      <c r="H11" s="18">
        <f t="shared" si="7"/>
        <v>5.404988474496129</v>
      </c>
      <c r="I11" s="18">
        <f t="shared" si="8"/>
        <v>15.051949830211415</v>
      </c>
      <c r="J11" s="35">
        <v>100</v>
      </c>
      <c r="K11" s="35">
        <v>100</v>
      </c>
      <c r="L11" s="12">
        <f t="shared" si="9"/>
        <v>690</v>
      </c>
      <c r="M11" s="36">
        <v>140</v>
      </c>
      <c r="N11" s="36">
        <v>420</v>
      </c>
      <c r="O11" s="36">
        <v>130</v>
      </c>
      <c r="P11" s="44">
        <f t="shared" si="10"/>
        <v>6.9728060563801177</v>
      </c>
      <c r="Q11" s="44">
        <f t="shared" si="11"/>
        <v>18.260869565217391</v>
      </c>
      <c r="R11" s="42"/>
    </row>
    <row r="12" spans="1:18" ht="20.100000000000001" customHeight="1">
      <c r="A12" s="20"/>
      <c r="B12" s="21"/>
      <c r="C12" s="16" t="s">
        <v>18</v>
      </c>
      <c r="D12" s="16" t="s">
        <v>18</v>
      </c>
      <c r="E12" s="12">
        <f t="shared" si="6"/>
        <v>50</v>
      </c>
      <c r="F12" s="17">
        <v>50</v>
      </c>
      <c r="G12" s="17">
        <v>0</v>
      </c>
      <c r="H12" s="18">
        <f t="shared" si="7"/>
        <v>0.14776287014598974</v>
      </c>
      <c r="I12" s="17">
        <f t="shared" si="8"/>
        <v>0</v>
      </c>
      <c r="J12" s="35">
        <v>100</v>
      </c>
      <c r="K12" s="35">
        <v>100</v>
      </c>
      <c r="L12" s="12">
        <f t="shared" si="9"/>
        <v>0</v>
      </c>
      <c r="M12" s="36">
        <v>0</v>
      </c>
      <c r="N12" s="36">
        <v>0</v>
      </c>
      <c r="O12" s="36"/>
      <c r="P12" s="44">
        <f t="shared" si="10"/>
        <v>0</v>
      </c>
      <c r="Q12" s="36">
        <f t="shared" si="11"/>
        <v>0</v>
      </c>
      <c r="R12" s="42"/>
    </row>
    <row r="13" spans="1:18" ht="20.100000000000001" customHeight="1">
      <c r="A13" s="20"/>
      <c r="B13" s="21"/>
      <c r="C13" s="16" t="s">
        <v>19</v>
      </c>
      <c r="D13" s="16" t="s">
        <v>19</v>
      </c>
      <c r="E13" s="12">
        <f t="shared" si="6"/>
        <v>71.039999999999992</v>
      </c>
      <c r="F13" s="17">
        <v>11.04</v>
      </c>
      <c r="G13" s="17">
        <v>60</v>
      </c>
      <c r="H13" s="18">
        <f t="shared" si="7"/>
        <v>3.262604172823453E-2</v>
      </c>
      <c r="I13" s="18">
        <f t="shared" si="8"/>
        <v>0.16431153466973381</v>
      </c>
      <c r="J13" s="35">
        <v>100</v>
      </c>
      <c r="K13" s="35">
        <v>100</v>
      </c>
      <c r="L13" s="12">
        <f t="shared" si="9"/>
        <v>20</v>
      </c>
      <c r="M13" s="36">
        <v>0</v>
      </c>
      <c r="N13" s="36">
        <v>20</v>
      </c>
      <c r="O13" s="36"/>
      <c r="P13" s="44">
        <f t="shared" si="10"/>
        <v>0</v>
      </c>
      <c r="Q13" s="44">
        <f t="shared" si="11"/>
        <v>0.86956521739130432</v>
      </c>
      <c r="R13" s="42"/>
    </row>
    <row r="14" spans="1:18" ht="20.100000000000001" customHeight="1">
      <c r="A14" s="20"/>
      <c r="B14" s="21"/>
      <c r="C14" s="16" t="s">
        <v>20</v>
      </c>
      <c r="D14" s="16" t="s">
        <v>20</v>
      </c>
      <c r="E14" s="12">
        <f t="shared" si="6"/>
        <v>971.19</v>
      </c>
      <c r="F14" s="17">
        <v>0</v>
      </c>
      <c r="G14" s="17">
        <v>971.19</v>
      </c>
      <c r="H14" s="18">
        <f t="shared" si="7"/>
        <v>0</v>
      </c>
      <c r="I14" s="18">
        <f t="shared" si="8"/>
        <v>2.6596286559316464</v>
      </c>
      <c r="J14" s="35">
        <v>100</v>
      </c>
      <c r="K14" s="35">
        <v>100</v>
      </c>
      <c r="L14" s="12">
        <f t="shared" si="9"/>
        <v>100</v>
      </c>
      <c r="M14" s="36">
        <v>0</v>
      </c>
      <c r="N14" s="36">
        <v>100</v>
      </c>
      <c r="O14" s="36"/>
      <c r="P14" s="45">
        <f t="shared" si="10"/>
        <v>0</v>
      </c>
      <c r="Q14" s="44">
        <f t="shared" si="11"/>
        <v>4.3478260869565215</v>
      </c>
      <c r="R14" s="42"/>
    </row>
    <row r="15" spans="1:18" ht="20.100000000000001" customHeight="1">
      <c r="A15" s="20"/>
      <c r="B15" s="21"/>
      <c r="C15" s="16" t="s">
        <v>70</v>
      </c>
      <c r="D15" s="16" t="s">
        <v>70</v>
      </c>
      <c r="E15" s="12">
        <f t="shared" si="6"/>
        <v>71.92</v>
      </c>
      <c r="F15" s="17">
        <v>7</v>
      </c>
      <c r="G15" s="17">
        <v>64.92</v>
      </c>
      <c r="H15" s="18">
        <f t="shared" si="7"/>
        <v>2.0686801820438559E-2</v>
      </c>
      <c r="I15" s="18">
        <f t="shared" si="8"/>
        <v>0.17778508051265199</v>
      </c>
      <c r="J15" s="35">
        <v>100</v>
      </c>
      <c r="K15" s="35">
        <v>100</v>
      </c>
      <c r="L15" s="12">
        <f t="shared" si="9"/>
        <v>20</v>
      </c>
      <c r="M15" s="36">
        <v>0</v>
      </c>
      <c r="N15" s="36">
        <v>20</v>
      </c>
      <c r="O15" s="36"/>
      <c r="P15" s="44">
        <f t="shared" si="10"/>
        <v>0</v>
      </c>
      <c r="Q15" s="44">
        <f t="shared" si="11"/>
        <v>0.86956521739130432</v>
      </c>
      <c r="R15" s="42"/>
    </row>
    <row r="16" spans="1:18" ht="20.100000000000001" customHeight="1">
      <c r="A16" s="9">
        <v>3</v>
      </c>
      <c r="B16" s="10" t="s">
        <v>55</v>
      </c>
      <c r="C16" s="11"/>
      <c r="D16" s="11"/>
      <c r="E16" s="12">
        <f t="shared" si="6"/>
        <v>1519.3200000000002</v>
      </c>
      <c r="F16" s="19">
        <f>SUM(F17:F20)</f>
        <v>964.78000000000009</v>
      </c>
      <c r="G16" s="19">
        <f>SUM(G17:G20)</f>
        <v>554.54000000000008</v>
      </c>
      <c r="H16" s="13">
        <f t="shared" si="7"/>
        <v>2.8511732371889593</v>
      </c>
      <c r="I16" s="13">
        <f t="shared" si="8"/>
        <v>1.5186219739292368</v>
      </c>
      <c r="J16" s="33">
        <v>100</v>
      </c>
      <c r="K16" s="33">
        <v>100</v>
      </c>
      <c r="L16" s="59">
        <f t="shared" si="9"/>
        <v>160</v>
      </c>
      <c r="M16" s="34">
        <f>SUM(M17:M20)</f>
        <v>90</v>
      </c>
      <c r="N16" s="34">
        <f>SUM(N17:N20)</f>
        <v>40</v>
      </c>
      <c r="O16" s="34">
        <f>SUM(O17:O20)</f>
        <v>30</v>
      </c>
      <c r="P16" s="43">
        <f t="shared" si="10"/>
        <v>4.4825181791015041</v>
      </c>
      <c r="Q16" s="43">
        <f t="shared" si="11"/>
        <v>1.7391304347826086</v>
      </c>
      <c r="R16" s="42"/>
    </row>
    <row r="17" spans="1:18" ht="20.100000000000001" customHeight="1">
      <c r="A17" s="20"/>
      <c r="B17" s="21"/>
      <c r="C17" s="16" t="s">
        <v>15</v>
      </c>
      <c r="D17" s="16" t="s">
        <v>21</v>
      </c>
      <c r="E17" s="12">
        <f t="shared" si="6"/>
        <v>1070.79</v>
      </c>
      <c r="F17" s="17">
        <v>599.35</v>
      </c>
      <c r="G17" s="17">
        <v>471.44</v>
      </c>
      <c r="H17" s="18">
        <f t="shared" si="7"/>
        <v>1.7712335244399788</v>
      </c>
      <c r="I17" s="18">
        <f t="shared" si="8"/>
        <v>1.2910504984116551</v>
      </c>
      <c r="J17" s="35">
        <v>100</v>
      </c>
      <c r="K17" s="35">
        <v>100</v>
      </c>
      <c r="L17" s="12">
        <f t="shared" si="9"/>
        <v>100</v>
      </c>
      <c r="M17" s="36">
        <v>50</v>
      </c>
      <c r="N17" s="36">
        <v>40</v>
      </c>
      <c r="O17" s="36">
        <v>10</v>
      </c>
      <c r="P17" s="44">
        <f t="shared" si="10"/>
        <v>2.4902878772786132</v>
      </c>
      <c r="Q17" s="44">
        <f t="shared" si="11"/>
        <v>1.7391304347826086</v>
      </c>
      <c r="R17" s="42"/>
    </row>
    <row r="18" spans="1:18" ht="20.100000000000001" customHeight="1">
      <c r="A18" s="20"/>
      <c r="B18" s="21"/>
      <c r="C18" s="16" t="s">
        <v>22</v>
      </c>
      <c r="D18" s="16" t="s">
        <v>22</v>
      </c>
      <c r="E18" s="12">
        <f t="shared" si="6"/>
        <v>210.3</v>
      </c>
      <c r="F18" s="17">
        <v>188.3</v>
      </c>
      <c r="G18" s="17">
        <v>22</v>
      </c>
      <c r="H18" s="18">
        <f t="shared" si="7"/>
        <v>0.55647496896979731</v>
      </c>
      <c r="I18" s="18">
        <f t="shared" si="8"/>
        <v>6.0247562712235726E-2</v>
      </c>
      <c r="J18" s="35">
        <v>100</v>
      </c>
      <c r="K18" s="35">
        <v>100</v>
      </c>
      <c r="L18" s="12">
        <f t="shared" si="9"/>
        <v>30</v>
      </c>
      <c r="M18" s="36">
        <v>20</v>
      </c>
      <c r="N18" s="36">
        <v>0</v>
      </c>
      <c r="O18" s="36">
        <v>10</v>
      </c>
      <c r="P18" s="44">
        <f t="shared" si="10"/>
        <v>0.99611515091144531</v>
      </c>
      <c r="Q18" s="44">
        <f t="shared" si="11"/>
        <v>0</v>
      </c>
      <c r="R18" s="42"/>
    </row>
    <row r="19" spans="1:18" ht="20.100000000000001" customHeight="1">
      <c r="A19" s="20"/>
      <c r="B19" s="21"/>
      <c r="C19" s="16" t="s">
        <v>23</v>
      </c>
      <c r="D19" s="16" t="s">
        <v>23</v>
      </c>
      <c r="E19" s="12">
        <f t="shared" si="6"/>
        <v>53</v>
      </c>
      <c r="F19" s="17">
        <v>25</v>
      </c>
      <c r="G19" s="17">
        <v>28</v>
      </c>
      <c r="H19" s="18">
        <f t="shared" si="7"/>
        <v>7.3881435072994869E-2</v>
      </c>
      <c r="I19" s="18">
        <f t="shared" si="8"/>
        <v>7.6678716179209114E-2</v>
      </c>
      <c r="J19" s="35">
        <v>100</v>
      </c>
      <c r="K19" s="35">
        <v>100</v>
      </c>
      <c r="L19" s="12">
        <f t="shared" si="9"/>
        <v>0</v>
      </c>
      <c r="M19" s="36">
        <v>0</v>
      </c>
      <c r="N19" s="36">
        <v>0</v>
      </c>
      <c r="O19" s="36"/>
      <c r="P19" s="44">
        <f t="shared" si="10"/>
        <v>0</v>
      </c>
      <c r="Q19" s="44">
        <f t="shared" si="11"/>
        <v>0</v>
      </c>
      <c r="R19" s="42"/>
    </row>
    <row r="20" spans="1:18" ht="20.100000000000001" customHeight="1">
      <c r="A20" s="20"/>
      <c r="B20" s="21"/>
      <c r="C20" s="16" t="s">
        <v>24</v>
      </c>
      <c r="D20" s="16" t="s">
        <v>24</v>
      </c>
      <c r="E20" s="12">
        <f t="shared" si="6"/>
        <v>185.23</v>
      </c>
      <c r="F20" s="17">
        <v>152.13</v>
      </c>
      <c r="G20" s="17">
        <v>33.1</v>
      </c>
      <c r="H20" s="18">
        <f t="shared" si="7"/>
        <v>0.44958330870618834</v>
      </c>
      <c r="I20" s="18">
        <f t="shared" si="8"/>
        <v>9.0645196626136487E-2</v>
      </c>
      <c r="J20" s="35">
        <v>100</v>
      </c>
      <c r="K20" s="35">
        <v>100</v>
      </c>
      <c r="L20" s="12">
        <f t="shared" si="9"/>
        <v>30</v>
      </c>
      <c r="M20" s="36">
        <v>20</v>
      </c>
      <c r="N20" s="36">
        <v>0</v>
      </c>
      <c r="O20" s="36">
        <v>10</v>
      </c>
      <c r="P20" s="44">
        <f t="shared" si="10"/>
        <v>0.99611515091144531</v>
      </c>
      <c r="Q20" s="44">
        <f t="shared" si="11"/>
        <v>0</v>
      </c>
      <c r="R20" s="42"/>
    </row>
    <row r="21" spans="1:18" ht="20.100000000000001" customHeight="1">
      <c r="A21" s="22">
        <v>4</v>
      </c>
      <c r="B21" s="23" t="s">
        <v>56</v>
      </c>
      <c r="C21" s="24"/>
      <c r="D21" s="24"/>
      <c r="E21" s="12">
        <f t="shared" si="6"/>
        <v>23612.13</v>
      </c>
      <c r="F21" s="19">
        <f>SUM(F22:F26)</f>
        <v>11081.94</v>
      </c>
      <c r="G21" s="19">
        <f>SUM(G22:G26)</f>
        <v>12530.19</v>
      </c>
      <c r="H21" s="13">
        <f t="shared" si="7"/>
        <v>32.749985223712983</v>
      </c>
      <c r="I21" s="13">
        <f t="shared" si="8"/>
        <v>34.314245810055866</v>
      </c>
      <c r="J21" s="33">
        <v>100</v>
      </c>
      <c r="K21" s="33">
        <v>29</v>
      </c>
      <c r="L21" s="59">
        <f t="shared" si="9"/>
        <v>900</v>
      </c>
      <c r="M21" s="34">
        <f>SUM(M22:M26)</f>
        <v>580</v>
      </c>
      <c r="N21" s="34">
        <f>SUM(N22:N26)</f>
        <v>280</v>
      </c>
      <c r="O21" s="34">
        <f>SUM(O22:O26)</f>
        <v>40</v>
      </c>
      <c r="P21" s="43">
        <f t="shared" si="10"/>
        <v>28.887339376431914</v>
      </c>
      <c r="Q21" s="43">
        <f t="shared" si="11"/>
        <v>12.173913043478262</v>
      </c>
      <c r="R21" s="42"/>
    </row>
    <row r="22" spans="1:18" ht="20.100000000000001" customHeight="1">
      <c r="A22" s="25"/>
      <c r="B22" s="26"/>
      <c r="C22" s="16" t="s">
        <v>15</v>
      </c>
      <c r="D22" s="16" t="s">
        <v>21</v>
      </c>
      <c r="E22" s="12">
        <f t="shared" si="6"/>
        <v>2175.4499999999998</v>
      </c>
      <c r="F22" s="17">
        <v>1041.8900000000001</v>
      </c>
      <c r="G22" s="17">
        <v>1133.56</v>
      </c>
      <c r="H22" s="18">
        <f t="shared" si="7"/>
        <v>3.0790531355281048</v>
      </c>
      <c r="I22" s="18">
        <f t="shared" si="8"/>
        <v>3.1042830540037243</v>
      </c>
      <c r="J22" s="35">
        <v>100</v>
      </c>
      <c r="K22" s="35">
        <v>25</v>
      </c>
      <c r="L22" s="12">
        <f t="shared" si="9"/>
        <v>100</v>
      </c>
      <c r="M22" s="36">
        <v>60</v>
      </c>
      <c r="N22" s="36">
        <v>30</v>
      </c>
      <c r="O22" s="36">
        <v>10</v>
      </c>
      <c r="P22" s="44">
        <f t="shared" si="10"/>
        <v>2.988345452734336</v>
      </c>
      <c r="Q22" s="44">
        <f t="shared" si="11"/>
        <v>1.3043478260869565</v>
      </c>
      <c r="R22" s="42"/>
    </row>
    <row r="23" spans="1:18" ht="20.100000000000001" customHeight="1">
      <c r="A23" s="25"/>
      <c r="B23" s="26"/>
      <c r="C23" s="16" t="s">
        <v>25</v>
      </c>
      <c r="D23" s="16" t="s">
        <v>25</v>
      </c>
      <c r="E23" s="12">
        <f t="shared" si="6"/>
        <v>5882.61</v>
      </c>
      <c r="F23" s="17">
        <v>3046.95</v>
      </c>
      <c r="G23" s="17">
        <v>2835.66</v>
      </c>
      <c r="H23" s="17">
        <f t="shared" si="7"/>
        <v>9.004521543826467</v>
      </c>
      <c r="I23" s="18">
        <f t="shared" si="8"/>
        <v>7.7655274400262888</v>
      </c>
      <c r="J23" s="35">
        <v>100</v>
      </c>
      <c r="K23" s="35">
        <v>32</v>
      </c>
      <c r="L23" s="12">
        <f t="shared" si="9"/>
        <v>230</v>
      </c>
      <c r="M23" s="36">
        <v>160</v>
      </c>
      <c r="N23" s="36">
        <v>60</v>
      </c>
      <c r="O23" s="36">
        <v>10</v>
      </c>
      <c r="P23" s="44">
        <f t="shared" si="10"/>
        <v>7.9689212072915625</v>
      </c>
      <c r="Q23" s="44">
        <f t="shared" si="11"/>
        <v>2.6086956521739131</v>
      </c>
      <c r="R23" s="42"/>
    </row>
    <row r="24" spans="1:18" ht="20.100000000000001" customHeight="1">
      <c r="A24" s="25"/>
      <c r="B24" s="26"/>
      <c r="C24" s="16" t="s">
        <v>26</v>
      </c>
      <c r="D24" s="16" t="s">
        <v>26</v>
      </c>
      <c r="E24" s="12">
        <f t="shared" si="6"/>
        <v>289.5</v>
      </c>
      <c r="F24" s="17">
        <v>258.7</v>
      </c>
      <c r="G24" s="17">
        <v>30.8</v>
      </c>
      <c r="H24" s="18">
        <f t="shared" si="7"/>
        <v>0.76452509013535075</v>
      </c>
      <c r="I24" s="18">
        <f t="shared" si="8"/>
        <v>8.4346587797130029E-2</v>
      </c>
      <c r="J24" s="35">
        <v>100</v>
      </c>
      <c r="K24" s="35">
        <v>80</v>
      </c>
      <c r="L24" s="12">
        <f t="shared" si="9"/>
        <v>40</v>
      </c>
      <c r="M24" s="36">
        <v>20</v>
      </c>
      <c r="N24" s="36">
        <v>20</v>
      </c>
      <c r="O24" s="36"/>
      <c r="P24" s="44">
        <f t="shared" si="10"/>
        <v>0.99611515091144531</v>
      </c>
      <c r="Q24" s="44">
        <f t="shared" si="11"/>
        <v>0.86956521739130432</v>
      </c>
      <c r="R24" s="42"/>
    </row>
    <row r="25" spans="1:18" ht="20.100000000000001" customHeight="1">
      <c r="A25" s="25"/>
      <c r="B25" s="26"/>
      <c r="C25" s="16" t="s">
        <v>27</v>
      </c>
      <c r="D25" s="16" t="s">
        <v>27</v>
      </c>
      <c r="E25" s="12">
        <f t="shared" si="6"/>
        <v>6022.34</v>
      </c>
      <c r="F25" s="17">
        <v>3278.08</v>
      </c>
      <c r="G25" s="17">
        <v>2744.26</v>
      </c>
      <c r="H25" s="18">
        <f t="shared" si="7"/>
        <v>9.6875701873633187</v>
      </c>
      <c r="I25" s="18">
        <f t="shared" si="8"/>
        <v>7.5152262022127294</v>
      </c>
      <c r="J25" s="35">
        <v>100</v>
      </c>
      <c r="K25" s="35">
        <v>0</v>
      </c>
      <c r="L25" s="12">
        <f t="shared" si="9"/>
        <v>220</v>
      </c>
      <c r="M25" s="36">
        <v>160</v>
      </c>
      <c r="N25" s="36">
        <v>60</v>
      </c>
      <c r="O25" s="36">
        <v>0</v>
      </c>
      <c r="P25" s="44">
        <f t="shared" si="10"/>
        <v>7.9689212072915625</v>
      </c>
      <c r="Q25" s="44">
        <f t="shared" si="11"/>
        <v>2.6086956521739131</v>
      </c>
      <c r="R25" s="42"/>
    </row>
    <row r="26" spans="1:18" ht="20.100000000000001" customHeight="1">
      <c r="A26" s="25"/>
      <c r="B26" s="26"/>
      <c r="C26" s="16" t="s">
        <v>28</v>
      </c>
      <c r="D26" s="16" t="s">
        <v>28</v>
      </c>
      <c r="E26" s="12">
        <f t="shared" si="6"/>
        <v>9242.23</v>
      </c>
      <c r="F26" s="17">
        <v>3456.32</v>
      </c>
      <c r="G26" s="17">
        <v>5785.91</v>
      </c>
      <c r="H26" s="18">
        <f t="shared" si="7"/>
        <v>10.214315266859744</v>
      </c>
      <c r="I26" s="18">
        <f t="shared" si="8"/>
        <v>15.844862526015993</v>
      </c>
      <c r="J26" s="35">
        <v>100</v>
      </c>
      <c r="K26" s="35">
        <v>0</v>
      </c>
      <c r="L26" s="12">
        <f t="shared" si="9"/>
        <v>310</v>
      </c>
      <c r="M26" s="36">
        <v>180</v>
      </c>
      <c r="N26" s="36">
        <v>110</v>
      </c>
      <c r="O26" s="36">
        <v>20</v>
      </c>
      <c r="P26" s="44">
        <f t="shared" si="10"/>
        <v>8.9650363582030081</v>
      </c>
      <c r="Q26" s="44">
        <f t="shared" si="11"/>
        <v>4.7826086956521738</v>
      </c>
      <c r="R26" s="42"/>
    </row>
    <row r="27" spans="1:18" ht="20.100000000000001" customHeight="1">
      <c r="A27" s="22">
        <v>5</v>
      </c>
      <c r="B27" s="10" t="s">
        <v>57</v>
      </c>
      <c r="C27" s="11"/>
      <c r="D27" s="11"/>
      <c r="E27" s="12">
        <f t="shared" si="6"/>
        <v>3413.96</v>
      </c>
      <c r="F27" s="19">
        <f>SUM(F28:F29)</f>
        <v>1860.69</v>
      </c>
      <c r="G27" s="19">
        <f>SUM(G28:G29)</f>
        <v>1553.27</v>
      </c>
      <c r="H27" s="13">
        <f t="shared" si="7"/>
        <v>5.4988178970388324</v>
      </c>
      <c r="I27" s="13">
        <f t="shared" si="8"/>
        <v>4.2536696242742904</v>
      </c>
      <c r="J27" s="33">
        <v>53</v>
      </c>
      <c r="K27" s="33">
        <v>45</v>
      </c>
      <c r="L27" s="59">
        <f t="shared" si="9"/>
        <v>250</v>
      </c>
      <c r="M27" s="34">
        <f>SUM(M28:M29)</f>
        <v>110</v>
      </c>
      <c r="N27" s="34">
        <f>SUM(N28:N29)</f>
        <v>125</v>
      </c>
      <c r="O27" s="34">
        <f>SUM(O28:O29)</f>
        <v>15</v>
      </c>
      <c r="P27" s="43">
        <f t="shared" si="10"/>
        <v>5.4786333300129497</v>
      </c>
      <c r="Q27" s="43">
        <f t="shared" si="11"/>
        <v>5.4347826086956523</v>
      </c>
      <c r="R27" s="42"/>
    </row>
    <row r="28" spans="1:18" ht="20.100000000000001" customHeight="1">
      <c r="A28" s="27"/>
      <c r="B28" s="16"/>
      <c r="C28" s="16" t="s">
        <v>15</v>
      </c>
      <c r="D28" s="16" t="s">
        <v>21</v>
      </c>
      <c r="E28" s="12">
        <f t="shared" si="6"/>
        <v>3186.96</v>
      </c>
      <c r="F28" s="17">
        <v>1847.69</v>
      </c>
      <c r="G28" s="17">
        <v>1339.27</v>
      </c>
      <c r="H28" s="18">
        <f t="shared" si="7"/>
        <v>5.4603995508008749</v>
      </c>
      <c r="I28" s="18">
        <f t="shared" si="8"/>
        <v>3.6676251506189068</v>
      </c>
      <c r="J28" s="35">
        <v>53</v>
      </c>
      <c r="K28" s="35">
        <v>45</v>
      </c>
      <c r="L28" s="12">
        <f t="shared" si="9"/>
        <v>230</v>
      </c>
      <c r="M28" s="36">
        <v>110</v>
      </c>
      <c r="N28" s="36">
        <v>105</v>
      </c>
      <c r="O28" s="36">
        <v>15</v>
      </c>
      <c r="P28" s="44">
        <f t="shared" si="10"/>
        <v>5.4786333300129497</v>
      </c>
      <c r="Q28" s="44">
        <f t="shared" si="11"/>
        <v>4.5652173913043477</v>
      </c>
      <c r="R28" s="42"/>
    </row>
    <row r="29" spans="1:18" ht="20.100000000000001" customHeight="1">
      <c r="A29" s="27"/>
      <c r="B29" s="16"/>
      <c r="C29" s="16" t="s">
        <v>29</v>
      </c>
      <c r="D29" s="16" t="s">
        <v>29</v>
      </c>
      <c r="E29" s="12">
        <f t="shared" si="6"/>
        <v>227</v>
      </c>
      <c r="F29" s="17">
        <v>13</v>
      </c>
      <c r="G29" s="17">
        <v>214</v>
      </c>
      <c r="H29" s="18">
        <f t="shared" si="7"/>
        <v>3.8418346237957327E-2</v>
      </c>
      <c r="I29" s="18">
        <f t="shared" si="8"/>
        <v>0.58604447365538392</v>
      </c>
      <c r="J29" s="35"/>
      <c r="K29" s="35"/>
      <c r="L29" s="12">
        <f t="shared" si="9"/>
        <v>20</v>
      </c>
      <c r="M29" s="36">
        <v>0</v>
      </c>
      <c r="N29" s="36">
        <v>20</v>
      </c>
      <c r="O29" s="36"/>
      <c r="P29" s="44">
        <f t="shared" si="10"/>
        <v>0</v>
      </c>
      <c r="Q29" s="44">
        <f t="shared" si="11"/>
        <v>0.86956521739130432</v>
      </c>
      <c r="R29" s="42"/>
    </row>
    <row r="30" spans="1:18" ht="20.100000000000001" customHeight="1">
      <c r="A30" s="22">
        <v>6</v>
      </c>
      <c r="B30" s="10" t="s">
        <v>58</v>
      </c>
      <c r="C30" s="11"/>
      <c r="D30" s="11"/>
      <c r="E30" s="12">
        <f t="shared" si="6"/>
        <v>1033.73</v>
      </c>
      <c r="F30" s="19">
        <f>SUM(F31:F34)</f>
        <v>506.26</v>
      </c>
      <c r="G30" s="19">
        <f>SUM(G31:G34)</f>
        <v>527.47</v>
      </c>
      <c r="H30" s="13">
        <f t="shared" si="7"/>
        <v>1.4961286128021749</v>
      </c>
      <c r="I30" s="13">
        <f t="shared" si="8"/>
        <v>1.4444900865374084</v>
      </c>
      <c r="J30" s="33">
        <v>43</v>
      </c>
      <c r="K30" s="33">
        <v>40</v>
      </c>
      <c r="L30" s="59">
        <f t="shared" si="9"/>
        <v>80</v>
      </c>
      <c r="M30" s="34">
        <f>SUM(M31:M34)</f>
        <v>40</v>
      </c>
      <c r="N30" s="34">
        <f>SUM(N31:N34)</f>
        <v>40</v>
      </c>
      <c r="O30" s="34"/>
      <c r="P30" s="43">
        <f t="shared" si="10"/>
        <v>1.9922303018228906</v>
      </c>
      <c r="Q30" s="43">
        <f t="shared" si="11"/>
        <v>1.7391304347826086</v>
      </c>
      <c r="R30" s="42"/>
    </row>
    <row r="31" spans="1:18" ht="20.100000000000001" customHeight="1">
      <c r="A31" s="27"/>
      <c r="B31" s="16"/>
      <c r="C31" s="16" t="s">
        <v>15</v>
      </c>
      <c r="D31" s="16" t="s">
        <v>21</v>
      </c>
      <c r="E31" s="12">
        <f t="shared" si="6"/>
        <v>0</v>
      </c>
      <c r="F31" s="17">
        <v>0</v>
      </c>
      <c r="G31" s="17">
        <v>0</v>
      </c>
      <c r="H31" s="17">
        <f t="shared" si="7"/>
        <v>0</v>
      </c>
      <c r="I31" s="17">
        <f t="shared" si="8"/>
        <v>0</v>
      </c>
      <c r="J31" s="35">
        <v>43</v>
      </c>
      <c r="K31" s="35">
        <v>40</v>
      </c>
      <c r="L31" s="12">
        <f t="shared" si="9"/>
        <v>0</v>
      </c>
      <c r="M31" s="36">
        <v>0</v>
      </c>
      <c r="N31" s="36">
        <v>0</v>
      </c>
      <c r="O31" s="36"/>
      <c r="P31" s="45">
        <f t="shared" si="10"/>
        <v>0</v>
      </c>
      <c r="Q31" s="45">
        <f t="shared" si="11"/>
        <v>0</v>
      </c>
      <c r="R31" s="42"/>
    </row>
    <row r="32" spans="1:18" ht="20.100000000000001" customHeight="1">
      <c r="A32" s="27"/>
      <c r="B32" s="16"/>
      <c r="C32" s="16" t="s">
        <v>30</v>
      </c>
      <c r="D32" s="16" t="s">
        <v>30</v>
      </c>
      <c r="E32" s="12">
        <f t="shared" si="6"/>
        <v>480.69</v>
      </c>
      <c r="F32" s="17">
        <v>150</v>
      </c>
      <c r="G32" s="17">
        <v>330.69</v>
      </c>
      <c r="H32" s="18">
        <f t="shared" si="7"/>
        <v>0.44328861043796913</v>
      </c>
      <c r="I32" s="18">
        <f t="shared" si="8"/>
        <v>0.90560302333223786</v>
      </c>
      <c r="J32" s="35"/>
      <c r="K32" s="35"/>
      <c r="L32" s="12">
        <f t="shared" si="9"/>
        <v>30</v>
      </c>
      <c r="M32" s="36">
        <v>10</v>
      </c>
      <c r="N32" s="36">
        <v>20</v>
      </c>
      <c r="O32" s="36"/>
      <c r="P32" s="44">
        <f t="shared" si="10"/>
        <v>0.49805757545572266</v>
      </c>
      <c r="Q32" s="44">
        <f t="shared" si="11"/>
        <v>0.86956521739130432</v>
      </c>
      <c r="R32" s="42"/>
    </row>
    <row r="33" spans="1:18" ht="20.100000000000001" customHeight="1">
      <c r="A33" s="27"/>
      <c r="B33" s="16"/>
      <c r="C33" s="16" t="s">
        <v>31</v>
      </c>
      <c r="D33" s="16" t="s">
        <v>31</v>
      </c>
      <c r="E33" s="12">
        <f t="shared" si="6"/>
        <v>464.03999999999996</v>
      </c>
      <c r="F33" s="17">
        <v>270.26</v>
      </c>
      <c r="G33" s="17">
        <v>193.78</v>
      </c>
      <c r="H33" s="18">
        <f t="shared" si="7"/>
        <v>0.79868786571310368</v>
      </c>
      <c r="I33" s="18">
        <f t="shared" si="8"/>
        <v>0.53067148647168372</v>
      </c>
      <c r="J33" s="35"/>
      <c r="K33" s="35"/>
      <c r="L33" s="12">
        <f t="shared" si="9"/>
        <v>40</v>
      </c>
      <c r="M33" s="36">
        <v>20</v>
      </c>
      <c r="N33" s="36">
        <v>20</v>
      </c>
      <c r="O33" s="36"/>
      <c r="P33" s="44">
        <f t="shared" si="10"/>
        <v>0.99611515091144531</v>
      </c>
      <c r="Q33" s="44">
        <f t="shared" si="11"/>
        <v>0.86956521739130432</v>
      </c>
      <c r="R33" s="42"/>
    </row>
    <row r="34" spans="1:18" ht="20.100000000000001" customHeight="1">
      <c r="A34" s="27"/>
      <c r="B34" s="16"/>
      <c r="C34" s="16" t="s">
        <v>32</v>
      </c>
      <c r="D34" s="16" t="s">
        <v>32</v>
      </c>
      <c r="E34" s="12">
        <f t="shared" si="6"/>
        <v>89</v>
      </c>
      <c r="F34" s="17">
        <v>86</v>
      </c>
      <c r="G34" s="17">
        <v>3</v>
      </c>
      <c r="H34" s="18">
        <f t="shared" si="7"/>
        <v>0.25415213665110231</v>
      </c>
      <c r="I34" s="18">
        <f t="shared" si="8"/>
        <v>8.215576733486692E-3</v>
      </c>
      <c r="J34" s="35"/>
      <c r="K34" s="35"/>
      <c r="L34" s="12">
        <f t="shared" si="9"/>
        <v>10</v>
      </c>
      <c r="M34" s="36">
        <v>10</v>
      </c>
      <c r="N34" s="36">
        <v>0</v>
      </c>
      <c r="O34" s="36"/>
      <c r="P34" s="44">
        <f t="shared" si="10"/>
        <v>0.49805757545572266</v>
      </c>
      <c r="Q34" s="44">
        <f t="shared" si="11"/>
        <v>0</v>
      </c>
      <c r="R34" s="42"/>
    </row>
    <row r="35" spans="1:18" ht="20.100000000000001" customHeight="1">
      <c r="A35" s="9">
        <v>7</v>
      </c>
      <c r="B35" s="10" t="s">
        <v>59</v>
      </c>
      <c r="C35" s="11" t="s">
        <v>15</v>
      </c>
      <c r="D35" s="11"/>
      <c r="E35" s="12">
        <f t="shared" si="6"/>
        <v>2990.01</v>
      </c>
      <c r="F35" s="28">
        <v>668.01</v>
      </c>
      <c r="G35" s="28">
        <v>2322</v>
      </c>
      <c r="H35" s="13">
        <f t="shared" si="7"/>
        <v>1.9741414977244516</v>
      </c>
      <c r="I35" s="13">
        <f t="shared" si="8"/>
        <v>6.3588563917186978</v>
      </c>
      <c r="J35" s="33">
        <v>85</v>
      </c>
      <c r="K35" s="33">
        <v>47</v>
      </c>
      <c r="L35" s="59">
        <f t="shared" si="9"/>
        <v>100</v>
      </c>
      <c r="M35" s="34">
        <v>40</v>
      </c>
      <c r="N35" s="34">
        <v>60</v>
      </c>
      <c r="O35" s="34"/>
      <c r="P35" s="43">
        <f t="shared" si="10"/>
        <v>1.9922303018228906</v>
      </c>
      <c r="Q35" s="43">
        <f t="shared" si="11"/>
        <v>2.6086956521739131</v>
      </c>
      <c r="R35" s="42"/>
    </row>
    <row r="36" spans="1:18" ht="20.100000000000001" customHeight="1">
      <c r="A36" s="9">
        <v>8</v>
      </c>
      <c r="B36" s="10" t="s">
        <v>60</v>
      </c>
      <c r="C36" s="11"/>
      <c r="D36" s="11"/>
      <c r="E36" s="12">
        <f t="shared" si="6"/>
        <v>4695.8099999999995</v>
      </c>
      <c r="F36" s="19">
        <f>SUM(F37:F38)</f>
        <v>2522.11</v>
      </c>
      <c r="G36" s="19">
        <f>SUM(G37:G38)</f>
        <v>2173.6999999999998</v>
      </c>
      <c r="H36" s="13">
        <f t="shared" si="7"/>
        <v>7.453484248478043</v>
      </c>
      <c r="I36" s="13">
        <f t="shared" si="8"/>
        <v>5.9527330485266727</v>
      </c>
      <c r="J36" s="33">
        <v>100</v>
      </c>
      <c r="K36" s="33">
        <v>100</v>
      </c>
      <c r="L36" s="32">
        <f t="shared" si="9"/>
        <v>477.8</v>
      </c>
      <c r="M36" s="37">
        <f>SUM(M37:M38)</f>
        <v>207.8</v>
      </c>
      <c r="N36" s="34">
        <f>SUM(N37:N38)</f>
        <v>240</v>
      </c>
      <c r="O36" s="34">
        <f>SUM(O37:O38)</f>
        <v>30</v>
      </c>
      <c r="P36" s="43">
        <f t="shared" si="10"/>
        <v>10.349636417969919</v>
      </c>
      <c r="Q36" s="43">
        <f t="shared" si="11"/>
        <v>10.434782608695652</v>
      </c>
      <c r="R36" s="42"/>
    </row>
    <row r="37" spans="1:18" ht="20.100000000000001" customHeight="1">
      <c r="A37" s="25"/>
      <c r="B37" s="21"/>
      <c r="C37" s="16" t="s">
        <v>15</v>
      </c>
      <c r="D37" s="16" t="s">
        <v>21</v>
      </c>
      <c r="E37" s="12">
        <f t="shared" si="6"/>
        <v>3731.67</v>
      </c>
      <c r="F37" s="17">
        <v>1628.97</v>
      </c>
      <c r="G37" s="17">
        <v>2102.6999999999998</v>
      </c>
      <c r="H37" s="18">
        <f t="shared" si="7"/>
        <v>4.8140256516342568</v>
      </c>
      <c r="I37" s="18">
        <f t="shared" si="8"/>
        <v>5.7582977325008207</v>
      </c>
      <c r="J37" s="35">
        <v>100</v>
      </c>
      <c r="K37" s="38">
        <v>100</v>
      </c>
      <c r="L37" s="12">
        <f t="shared" si="9"/>
        <v>367.8</v>
      </c>
      <c r="M37" s="39">
        <v>127.8</v>
      </c>
      <c r="N37" s="36">
        <v>210</v>
      </c>
      <c r="O37" s="36">
        <v>30</v>
      </c>
      <c r="P37" s="44">
        <f t="shared" si="10"/>
        <v>6.365175814324135</v>
      </c>
      <c r="Q37" s="44">
        <f t="shared" si="11"/>
        <v>9.1304347826086953</v>
      </c>
      <c r="R37" s="42"/>
    </row>
    <row r="38" spans="1:18" ht="20.100000000000001" customHeight="1">
      <c r="A38" s="25"/>
      <c r="B38" s="21"/>
      <c r="C38" s="16" t="s">
        <v>33</v>
      </c>
      <c r="D38" s="16" t="s">
        <v>33</v>
      </c>
      <c r="E38" s="12">
        <f t="shared" si="6"/>
        <v>964.14</v>
      </c>
      <c r="F38" s="17">
        <v>893.14</v>
      </c>
      <c r="G38" s="17">
        <v>71</v>
      </c>
      <c r="H38" s="18">
        <f t="shared" si="7"/>
        <v>2.6394585968437849</v>
      </c>
      <c r="I38" s="18">
        <f t="shared" si="8"/>
        <v>0.19443531602585168</v>
      </c>
      <c r="J38" s="35">
        <v>100</v>
      </c>
      <c r="K38" s="38">
        <v>100</v>
      </c>
      <c r="L38" s="12">
        <f t="shared" si="9"/>
        <v>110</v>
      </c>
      <c r="M38" s="36">
        <v>80</v>
      </c>
      <c r="N38" s="36">
        <v>30</v>
      </c>
      <c r="O38" s="36"/>
      <c r="P38" s="44">
        <f t="shared" si="10"/>
        <v>3.9844606036457813</v>
      </c>
      <c r="Q38" s="44">
        <f t="shared" si="11"/>
        <v>1.3043478260869565</v>
      </c>
      <c r="R38" s="42"/>
    </row>
    <row r="39" spans="1:18" ht="20.100000000000001" customHeight="1">
      <c r="A39" s="9">
        <v>9</v>
      </c>
      <c r="B39" s="10" t="s">
        <v>61</v>
      </c>
      <c r="C39" s="29"/>
      <c r="D39" s="11"/>
      <c r="E39" s="12">
        <f t="shared" si="6"/>
        <v>8596.5099999999984</v>
      </c>
      <c r="F39" s="19">
        <f>SUM(F40:F43)</f>
        <v>5699.3099999999995</v>
      </c>
      <c r="G39" s="19">
        <f>SUM(G40:G43)</f>
        <v>2897.2</v>
      </c>
      <c r="H39" s="13">
        <f t="shared" si="7"/>
        <v>16.842928069034812</v>
      </c>
      <c r="I39" s="13">
        <f t="shared" si="8"/>
        <v>7.9340563040858791</v>
      </c>
      <c r="J39" s="33">
        <v>100</v>
      </c>
      <c r="K39" s="33">
        <v>100</v>
      </c>
      <c r="L39" s="59">
        <f t="shared" si="9"/>
        <v>830</v>
      </c>
      <c r="M39" s="34">
        <f>SUM(M40:M43)</f>
        <v>340</v>
      </c>
      <c r="N39" s="34">
        <f>SUM(N40:N43)</f>
        <v>330</v>
      </c>
      <c r="O39" s="34">
        <f>SUM(O40:O43)</f>
        <v>160</v>
      </c>
      <c r="P39" s="43">
        <f t="shared" si="10"/>
        <v>16.933957565494573</v>
      </c>
      <c r="Q39" s="43">
        <f t="shared" si="11"/>
        <v>14.347826086956522</v>
      </c>
      <c r="R39" s="42"/>
    </row>
    <row r="40" spans="1:18" ht="20.100000000000001" customHeight="1">
      <c r="A40" s="27"/>
      <c r="B40" s="21"/>
      <c r="C40" s="16" t="s">
        <v>15</v>
      </c>
      <c r="D40" s="16" t="s">
        <v>21</v>
      </c>
      <c r="E40" s="12">
        <f t="shared" si="6"/>
        <v>7050.2</v>
      </c>
      <c r="F40" s="17">
        <v>5153.2</v>
      </c>
      <c r="G40" s="17">
        <v>1897</v>
      </c>
      <c r="H40" s="18">
        <f t="shared" si="7"/>
        <v>15.229032448726285</v>
      </c>
      <c r="I40" s="18">
        <f t="shared" si="8"/>
        <v>5.1949830211414172</v>
      </c>
      <c r="J40" s="35">
        <v>100</v>
      </c>
      <c r="K40" s="38">
        <v>100</v>
      </c>
      <c r="L40" s="12">
        <f t="shared" si="9"/>
        <v>630</v>
      </c>
      <c r="M40" s="36">
        <v>300</v>
      </c>
      <c r="N40" s="36">
        <v>200</v>
      </c>
      <c r="O40" s="36">
        <v>130</v>
      </c>
      <c r="P40" s="44">
        <f t="shared" si="10"/>
        <v>14.94172726367168</v>
      </c>
      <c r="Q40" s="44">
        <f t="shared" si="11"/>
        <v>8.695652173913043</v>
      </c>
      <c r="R40" s="42"/>
    </row>
    <row r="41" spans="1:18" ht="20.100000000000001" customHeight="1">
      <c r="A41" s="27"/>
      <c r="B41" s="21"/>
      <c r="C41" s="16" t="s">
        <v>34</v>
      </c>
      <c r="D41" s="16" t="s">
        <v>34</v>
      </c>
      <c r="E41" s="12">
        <f t="shared" si="6"/>
        <v>1023.5</v>
      </c>
      <c r="F41" s="17">
        <v>28</v>
      </c>
      <c r="G41" s="17">
        <v>995.5</v>
      </c>
      <c r="H41" s="18">
        <f t="shared" si="7"/>
        <v>8.2747207281754234E-2</v>
      </c>
      <c r="I41" s="18">
        <f t="shared" si="8"/>
        <v>2.7262022127286669</v>
      </c>
      <c r="J41" s="35"/>
      <c r="K41" s="35">
        <v>100</v>
      </c>
      <c r="L41" s="12">
        <f t="shared" si="9"/>
        <v>130</v>
      </c>
      <c r="M41" s="36">
        <v>0</v>
      </c>
      <c r="N41" s="36">
        <v>130</v>
      </c>
      <c r="O41" s="36">
        <v>0</v>
      </c>
      <c r="P41" s="44">
        <f t="shared" si="10"/>
        <v>0</v>
      </c>
      <c r="Q41" s="44">
        <f t="shared" si="11"/>
        <v>5.6521739130434785</v>
      </c>
      <c r="R41" s="42"/>
    </row>
    <row r="42" spans="1:18" ht="20.100000000000001" customHeight="1">
      <c r="A42" s="27"/>
      <c r="B42" s="21"/>
      <c r="C42" s="16" t="s">
        <v>35</v>
      </c>
      <c r="D42" s="16" t="s">
        <v>35</v>
      </c>
      <c r="E42" s="12">
        <f t="shared" si="6"/>
        <v>310.15999999999997</v>
      </c>
      <c r="F42" s="17">
        <v>305.45999999999998</v>
      </c>
      <c r="G42" s="17">
        <v>4.7</v>
      </c>
      <c r="H42" s="18">
        <f t="shared" si="7"/>
        <v>0.90271292629588018</v>
      </c>
      <c r="I42" s="18">
        <f t="shared" si="8"/>
        <v>1.2871070215795817E-2</v>
      </c>
      <c r="J42" s="35"/>
      <c r="K42" s="35"/>
      <c r="L42" s="12">
        <f t="shared" si="9"/>
        <v>40</v>
      </c>
      <c r="M42" s="36">
        <v>20</v>
      </c>
      <c r="N42" s="36">
        <v>0</v>
      </c>
      <c r="O42" s="36">
        <v>20</v>
      </c>
      <c r="P42" s="44">
        <f t="shared" si="10"/>
        <v>0.99611515091144531</v>
      </c>
      <c r="Q42" s="44">
        <f t="shared" si="11"/>
        <v>0</v>
      </c>
      <c r="R42" s="42"/>
    </row>
    <row r="43" spans="1:18" ht="20.100000000000001" customHeight="1">
      <c r="A43" s="27"/>
      <c r="B43" s="21"/>
      <c r="C43" s="16" t="s">
        <v>36</v>
      </c>
      <c r="D43" s="16" t="s">
        <v>36</v>
      </c>
      <c r="E43" s="12">
        <f t="shared" si="6"/>
        <v>212.65</v>
      </c>
      <c r="F43" s="17">
        <v>212.65</v>
      </c>
      <c r="G43" s="17">
        <v>0</v>
      </c>
      <c r="H43" s="18">
        <f t="shared" si="7"/>
        <v>0.62843548673089422</v>
      </c>
      <c r="I43" s="17">
        <f t="shared" si="8"/>
        <v>0</v>
      </c>
      <c r="J43" s="35"/>
      <c r="K43" s="35"/>
      <c r="L43" s="12">
        <f t="shared" si="9"/>
        <v>30</v>
      </c>
      <c r="M43" s="36">
        <v>20</v>
      </c>
      <c r="N43" s="36">
        <v>0</v>
      </c>
      <c r="O43" s="36">
        <v>10</v>
      </c>
      <c r="P43" s="44">
        <f t="shared" si="10"/>
        <v>0.99611515091144531</v>
      </c>
      <c r="Q43" s="45">
        <f t="shared" si="11"/>
        <v>0</v>
      </c>
      <c r="R43" s="42"/>
    </row>
    <row r="44" spans="1:18" ht="20.100000000000001" customHeight="1">
      <c r="A44" s="22">
        <v>10</v>
      </c>
      <c r="B44" s="23" t="s">
        <v>62</v>
      </c>
      <c r="C44" s="11"/>
      <c r="D44" s="24"/>
      <c r="E44" s="12">
        <f t="shared" si="6"/>
        <v>6788.12</v>
      </c>
      <c r="F44" s="19">
        <f>SUM(F45:F47)</f>
        <v>1934.75</v>
      </c>
      <c r="G44" s="19">
        <f>SUM(G45:G47)</f>
        <v>4853.37</v>
      </c>
      <c r="H44" s="13">
        <f t="shared" si="7"/>
        <v>5.7176842602990714</v>
      </c>
      <c r="I44" s="13">
        <f t="shared" si="8"/>
        <v>13.291077883667432</v>
      </c>
      <c r="J44" s="33">
        <v>100</v>
      </c>
      <c r="K44" s="33">
        <v>83</v>
      </c>
      <c r="L44" s="59">
        <f t="shared" si="9"/>
        <v>700</v>
      </c>
      <c r="M44" s="34">
        <f>SUM(M45:M47)</f>
        <v>150</v>
      </c>
      <c r="N44" s="34">
        <f>SUM(N45:N47)</f>
        <v>440</v>
      </c>
      <c r="O44" s="34">
        <f>SUM(O45:O47)</f>
        <v>110</v>
      </c>
      <c r="P44" s="43">
        <f t="shared" si="10"/>
        <v>7.4708636318358401</v>
      </c>
      <c r="Q44" s="43">
        <f t="shared" si="11"/>
        <v>19.130434782608695</v>
      </c>
      <c r="R44" s="42"/>
    </row>
    <row r="45" spans="1:18" ht="20.100000000000001" customHeight="1">
      <c r="A45" s="25"/>
      <c r="B45" s="26"/>
      <c r="C45" s="16" t="s">
        <v>15</v>
      </c>
      <c r="D45" s="16" t="s">
        <v>21</v>
      </c>
      <c r="E45" s="12">
        <f t="shared" si="6"/>
        <v>3842.9</v>
      </c>
      <c r="F45" s="17">
        <v>1215.75</v>
      </c>
      <c r="G45" s="17">
        <v>2627.15</v>
      </c>
      <c r="H45" s="18">
        <f t="shared" si="7"/>
        <v>3.5928541875997402</v>
      </c>
      <c r="I45" s="18">
        <f t="shared" si="8"/>
        <v>7.194517471793187</v>
      </c>
      <c r="J45" s="35">
        <v>100</v>
      </c>
      <c r="K45" s="35">
        <v>87</v>
      </c>
      <c r="L45" s="12">
        <f t="shared" si="9"/>
        <v>390</v>
      </c>
      <c r="M45" s="36">
        <v>100</v>
      </c>
      <c r="N45" s="36">
        <v>220</v>
      </c>
      <c r="O45" s="36">
        <v>70</v>
      </c>
      <c r="P45" s="44">
        <f t="shared" si="10"/>
        <v>4.9805757545572265</v>
      </c>
      <c r="Q45" s="44">
        <f t="shared" si="11"/>
        <v>9.5652173913043477</v>
      </c>
      <c r="R45" s="42"/>
    </row>
    <row r="46" spans="1:18" ht="20.100000000000001" customHeight="1">
      <c r="A46" s="25"/>
      <c r="B46" s="26"/>
      <c r="C46" s="16" t="s">
        <v>37</v>
      </c>
      <c r="D46" s="16" t="s">
        <v>37</v>
      </c>
      <c r="E46" s="12">
        <f t="shared" si="6"/>
        <v>2836.27</v>
      </c>
      <c r="F46" s="17">
        <v>719</v>
      </c>
      <c r="G46" s="17">
        <v>2117.27</v>
      </c>
      <c r="H46" s="18">
        <f t="shared" si="7"/>
        <v>2.1248300726993321</v>
      </c>
      <c r="I46" s="18">
        <f t="shared" si="8"/>
        <v>5.7981980501697885</v>
      </c>
      <c r="J46" s="35"/>
      <c r="K46" s="35">
        <v>71</v>
      </c>
      <c r="L46" s="12">
        <f t="shared" si="9"/>
        <v>290</v>
      </c>
      <c r="M46" s="36">
        <v>50</v>
      </c>
      <c r="N46" s="36">
        <v>200</v>
      </c>
      <c r="O46" s="36">
        <v>40</v>
      </c>
      <c r="P46" s="44">
        <f t="shared" si="10"/>
        <v>2.4902878772786132</v>
      </c>
      <c r="Q46" s="44">
        <f t="shared" si="11"/>
        <v>8.695652173913043</v>
      </c>
      <c r="R46" s="42"/>
    </row>
    <row r="47" spans="1:18" ht="20.100000000000001" customHeight="1">
      <c r="A47" s="25"/>
      <c r="B47" s="26"/>
      <c r="C47" s="16" t="s">
        <v>38</v>
      </c>
      <c r="D47" s="16" t="s">
        <v>38</v>
      </c>
      <c r="E47" s="12">
        <f t="shared" si="6"/>
        <v>108.95</v>
      </c>
      <c r="F47" s="17">
        <v>0</v>
      </c>
      <c r="G47" s="17">
        <v>108.95</v>
      </c>
      <c r="H47" s="17">
        <f t="shared" si="7"/>
        <v>0</v>
      </c>
      <c r="I47" s="18">
        <f t="shared" si="8"/>
        <v>0.29836236170445835</v>
      </c>
      <c r="J47" s="35"/>
      <c r="K47" s="35"/>
      <c r="L47" s="12">
        <f t="shared" si="9"/>
        <v>20</v>
      </c>
      <c r="M47" s="36">
        <v>0</v>
      </c>
      <c r="N47" s="36">
        <v>20</v>
      </c>
      <c r="O47" s="36"/>
      <c r="P47" s="45">
        <f t="shared" si="10"/>
        <v>0</v>
      </c>
      <c r="Q47" s="44">
        <f t="shared" si="11"/>
        <v>0.86956521739130432</v>
      </c>
      <c r="R47" s="42"/>
    </row>
    <row r="48" spans="1:18" ht="20.100000000000001" customHeight="1">
      <c r="A48" s="9">
        <v>11</v>
      </c>
      <c r="B48" s="10" t="s">
        <v>63</v>
      </c>
      <c r="C48" s="11"/>
      <c r="D48" s="11"/>
      <c r="E48" s="12">
        <f t="shared" si="6"/>
        <v>990.82999999999993</v>
      </c>
      <c r="F48" s="19">
        <f>SUM(F49:F53)</f>
        <v>702.99</v>
      </c>
      <c r="G48" s="19">
        <f>SUM(G49:G53)</f>
        <v>287.83999999999997</v>
      </c>
      <c r="H48" s="13">
        <f t="shared" si="7"/>
        <v>2.0775164016785865</v>
      </c>
      <c r="I48" s="13">
        <f t="shared" si="8"/>
        <v>0.78825720232226959</v>
      </c>
      <c r="J48" s="33">
        <v>100</v>
      </c>
      <c r="K48" s="33">
        <v>100</v>
      </c>
      <c r="L48" s="59">
        <f t="shared" si="9"/>
        <v>100</v>
      </c>
      <c r="M48" s="34">
        <f>SUM(M49:M53)</f>
        <v>40</v>
      </c>
      <c r="N48" s="34">
        <f>SUM(N49:N53)</f>
        <v>20</v>
      </c>
      <c r="O48" s="34">
        <f>SUM(O49:O53)</f>
        <v>40</v>
      </c>
      <c r="P48" s="43">
        <f t="shared" si="10"/>
        <v>1.9922303018228906</v>
      </c>
      <c r="Q48" s="43">
        <f t="shared" si="11"/>
        <v>0.86956521739130432</v>
      </c>
      <c r="R48" s="42"/>
    </row>
    <row r="49" spans="1:18" ht="20.100000000000001" customHeight="1">
      <c r="A49" s="20"/>
      <c r="B49" s="21"/>
      <c r="C49" s="16" t="s">
        <v>15</v>
      </c>
      <c r="D49" s="16" t="s">
        <v>21</v>
      </c>
      <c r="E49" s="12">
        <f t="shared" si="6"/>
        <v>200.87</v>
      </c>
      <c r="F49" s="17">
        <v>189.91</v>
      </c>
      <c r="G49" s="17">
        <v>10.96</v>
      </c>
      <c r="H49" s="18">
        <f t="shared" si="7"/>
        <v>0.56123293338849811</v>
      </c>
      <c r="I49" s="18">
        <f t="shared" si="8"/>
        <v>3.0014240333004715E-2</v>
      </c>
      <c r="J49" s="35">
        <v>100</v>
      </c>
      <c r="K49" s="35">
        <v>100</v>
      </c>
      <c r="L49" s="12">
        <f t="shared" si="9"/>
        <v>20</v>
      </c>
      <c r="M49" s="36">
        <v>10</v>
      </c>
      <c r="N49" s="36">
        <v>0</v>
      </c>
      <c r="O49" s="36">
        <v>10</v>
      </c>
      <c r="P49" s="44">
        <f t="shared" si="10"/>
        <v>0.49805757545572266</v>
      </c>
      <c r="Q49" s="44">
        <f t="shared" si="11"/>
        <v>0</v>
      </c>
      <c r="R49" s="42"/>
    </row>
    <row r="50" spans="1:18" ht="20.100000000000001" customHeight="1">
      <c r="A50" s="20"/>
      <c r="B50" s="21"/>
      <c r="C50" s="16" t="s">
        <v>39</v>
      </c>
      <c r="D50" s="16" t="s">
        <v>39</v>
      </c>
      <c r="E50" s="12">
        <f t="shared" si="6"/>
        <v>75.42</v>
      </c>
      <c r="F50" s="17">
        <v>42.7</v>
      </c>
      <c r="G50" s="17">
        <v>32.72</v>
      </c>
      <c r="H50" s="18">
        <f t="shared" si="7"/>
        <v>0.12618949110467523</v>
      </c>
      <c r="I50" s="18">
        <f t="shared" si="8"/>
        <v>8.9604556906561494E-2</v>
      </c>
      <c r="J50" s="35"/>
      <c r="K50" s="35"/>
      <c r="L50" s="12">
        <f t="shared" si="9"/>
        <v>0</v>
      </c>
      <c r="M50" s="36">
        <v>0</v>
      </c>
      <c r="N50" s="36">
        <v>0</v>
      </c>
      <c r="O50" s="36">
        <v>0</v>
      </c>
      <c r="P50" s="44">
        <f t="shared" si="10"/>
        <v>0</v>
      </c>
      <c r="Q50" s="44">
        <f t="shared" si="11"/>
        <v>0</v>
      </c>
      <c r="R50" s="42"/>
    </row>
    <row r="51" spans="1:18" ht="20.100000000000001" customHeight="1">
      <c r="A51" s="20"/>
      <c r="B51" s="21"/>
      <c r="C51" s="16" t="s">
        <v>40</v>
      </c>
      <c r="D51" s="16" t="s">
        <v>40</v>
      </c>
      <c r="E51" s="12">
        <f t="shared" si="6"/>
        <v>206.1</v>
      </c>
      <c r="F51" s="17">
        <v>39</v>
      </c>
      <c r="G51" s="17">
        <v>167.1</v>
      </c>
      <c r="H51" s="18">
        <f t="shared" si="7"/>
        <v>0.11525503871387198</v>
      </c>
      <c r="I51" s="18">
        <f t="shared" si="8"/>
        <v>0.45760762405520872</v>
      </c>
      <c r="J51" s="35">
        <v>100</v>
      </c>
      <c r="K51" s="35">
        <v>100</v>
      </c>
      <c r="L51" s="12">
        <f t="shared" si="9"/>
        <v>10</v>
      </c>
      <c r="M51" s="36">
        <v>0</v>
      </c>
      <c r="N51" s="36">
        <v>10</v>
      </c>
      <c r="O51" s="36">
        <v>0</v>
      </c>
      <c r="P51" s="44">
        <f t="shared" si="10"/>
        <v>0</v>
      </c>
      <c r="Q51" s="44">
        <f t="shared" si="11"/>
        <v>0.43478260869565216</v>
      </c>
      <c r="R51" s="42"/>
    </row>
    <row r="52" spans="1:18" ht="20.100000000000001" customHeight="1">
      <c r="A52" s="20"/>
      <c r="B52" s="21"/>
      <c r="C52" s="16" t="s">
        <v>41</v>
      </c>
      <c r="D52" s="16" t="s">
        <v>41</v>
      </c>
      <c r="E52" s="12">
        <f t="shared" si="6"/>
        <v>213.1</v>
      </c>
      <c r="F52" s="17">
        <v>193</v>
      </c>
      <c r="G52" s="17">
        <v>20.100000000000001</v>
      </c>
      <c r="H52" s="18">
        <f t="shared" si="7"/>
        <v>0.57036467876352037</v>
      </c>
      <c r="I52" s="18">
        <f t="shared" si="8"/>
        <v>5.5044364114360832E-2</v>
      </c>
      <c r="J52" s="35"/>
      <c r="K52" s="35"/>
      <c r="L52" s="12">
        <f t="shared" si="9"/>
        <v>25</v>
      </c>
      <c r="M52" s="36">
        <v>10</v>
      </c>
      <c r="N52" s="36">
        <v>0</v>
      </c>
      <c r="O52" s="36">
        <v>15</v>
      </c>
      <c r="P52" s="44">
        <f t="shared" si="10"/>
        <v>0.49805757545572266</v>
      </c>
      <c r="Q52" s="44">
        <f t="shared" si="11"/>
        <v>0</v>
      </c>
      <c r="R52" s="42"/>
    </row>
    <row r="53" spans="1:18" ht="20.100000000000001" customHeight="1">
      <c r="A53" s="20"/>
      <c r="B53" s="21"/>
      <c r="C53" s="16" t="s">
        <v>42</v>
      </c>
      <c r="D53" s="16" t="s">
        <v>42</v>
      </c>
      <c r="E53" s="12">
        <f t="shared" si="6"/>
        <v>295.33999999999997</v>
      </c>
      <c r="F53" s="17">
        <v>238.38</v>
      </c>
      <c r="G53" s="17">
        <v>56.96</v>
      </c>
      <c r="H53" s="18">
        <f t="shared" si="7"/>
        <v>0.70447425970802058</v>
      </c>
      <c r="I53" s="18">
        <f t="shared" si="8"/>
        <v>0.15598641691313397</v>
      </c>
      <c r="J53" s="35">
        <v>100</v>
      </c>
      <c r="K53" s="35">
        <v>100</v>
      </c>
      <c r="L53" s="12">
        <f t="shared" si="9"/>
        <v>45</v>
      </c>
      <c r="M53" s="36">
        <v>20</v>
      </c>
      <c r="N53" s="36">
        <v>10</v>
      </c>
      <c r="O53" s="36">
        <v>15</v>
      </c>
      <c r="P53" s="44">
        <f t="shared" si="10"/>
        <v>0.99611515091144531</v>
      </c>
      <c r="Q53" s="44">
        <f t="shared" si="11"/>
        <v>0.43478260869565216</v>
      </c>
      <c r="R53" s="42"/>
    </row>
    <row r="54" spans="1:18" ht="20.100000000000001" customHeight="1">
      <c r="A54" s="9">
        <v>12</v>
      </c>
      <c r="B54" s="10" t="s">
        <v>64</v>
      </c>
      <c r="C54" s="11"/>
      <c r="D54" s="11"/>
      <c r="E54" s="12">
        <f t="shared" si="6"/>
        <v>1738.27</v>
      </c>
      <c r="F54" s="19">
        <f>SUM(F55:F58)</f>
        <v>1036.81</v>
      </c>
      <c r="G54" s="19">
        <f>SUM(G55:G58)</f>
        <v>701.46</v>
      </c>
      <c r="H54" s="13">
        <f t="shared" si="7"/>
        <v>3.0640404279212721</v>
      </c>
      <c r="I54" s="13">
        <f t="shared" si="8"/>
        <v>1.9209661518238579</v>
      </c>
      <c r="J54" s="33">
        <v>100</v>
      </c>
      <c r="K54" s="33">
        <v>61</v>
      </c>
      <c r="L54" s="59">
        <f t="shared" si="9"/>
        <v>150</v>
      </c>
      <c r="M54" s="34">
        <f>SUM(M55:M58)</f>
        <v>75</v>
      </c>
      <c r="N54" s="34">
        <f>SUM(N55:N58)</f>
        <v>50</v>
      </c>
      <c r="O54" s="34">
        <f>SUM(O55:O58)</f>
        <v>25</v>
      </c>
      <c r="P54" s="43">
        <f t="shared" si="10"/>
        <v>3.7354318159179201</v>
      </c>
      <c r="Q54" s="43">
        <f t="shared" si="11"/>
        <v>2.1739130434782608</v>
      </c>
      <c r="R54" s="42"/>
    </row>
    <row r="55" spans="1:18" ht="20.100000000000001" customHeight="1">
      <c r="A55" s="20"/>
      <c r="B55" s="21"/>
      <c r="C55" s="16" t="s">
        <v>15</v>
      </c>
      <c r="D55" s="16" t="s">
        <v>21</v>
      </c>
      <c r="E55" s="12">
        <f t="shared" si="6"/>
        <v>961.52</v>
      </c>
      <c r="F55" s="17">
        <v>761.41</v>
      </c>
      <c r="G55" s="17">
        <v>200.11</v>
      </c>
      <c r="H55" s="18">
        <f t="shared" si="7"/>
        <v>2.2501625391571607</v>
      </c>
      <c r="I55" s="18">
        <f t="shared" si="8"/>
        <v>0.54800635337934056</v>
      </c>
      <c r="J55" s="35">
        <v>100</v>
      </c>
      <c r="K55" s="35">
        <v>21</v>
      </c>
      <c r="L55" s="12">
        <f t="shared" si="9"/>
        <v>70</v>
      </c>
      <c r="M55" s="36">
        <v>50</v>
      </c>
      <c r="N55" s="36">
        <v>20</v>
      </c>
      <c r="O55" s="36"/>
      <c r="P55" s="44">
        <f t="shared" si="10"/>
        <v>2.4902878772786132</v>
      </c>
      <c r="Q55" s="44">
        <f t="shared" si="11"/>
        <v>0.86956521739130432</v>
      </c>
      <c r="R55" s="42"/>
    </row>
    <row r="56" spans="1:18" ht="20.100000000000001" customHeight="1">
      <c r="A56" s="20"/>
      <c r="B56" s="21"/>
      <c r="C56" s="16" t="s">
        <v>43</v>
      </c>
      <c r="D56" s="16" t="s">
        <v>43</v>
      </c>
      <c r="E56" s="12">
        <f t="shared" si="6"/>
        <v>704.5</v>
      </c>
      <c r="F56" s="17">
        <v>274.5</v>
      </c>
      <c r="G56" s="17">
        <v>430</v>
      </c>
      <c r="H56" s="18">
        <f t="shared" si="7"/>
        <v>0.81121815710148359</v>
      </c>
      <c r="I56" s="18">
        <f t="shared" si="8"/>
        <v>1.1775659984664257</v>
      </c>
      <c r="J56" s="35">
        <v>100</v>
      </c>
      <c r="K56" s="35">
        <v>94</v>
      </c>
      <c r="L56" s="12">
        <f t="shared" si="9"/>
        <v>80</v>
      </c>
      <c r="M56" s="36">
        <v>25</v>
      </c>
      <c r="N56" s="36">
        <v>30</v>
      </c>
      <c r="O56" s="36">
        <v>25</v>
      </c>
      <c r="P56" s="44">
        <f t="shared" si="10"/>
        <v>1.2451439386393066</v>
      </c>
      <c r="Q56" s="44">
        <f t="shared" si="11"/>
        <v>1.3043478260869565</v>
      </c>
      <c r="R56" s="46"/>
    </row>
    <row r="57" spans="1:18" ht="20.100000000000001" customHeight="1">
      <c r="A57" s="20"/>
      <c r="B57" s="21"/>
      <c r="C57" s="16" t="s">
        <v>72</v>
      </c>
      <c r="D57" s="16" t="s">
        <v>73</v>
      </c>
      <c r="E57" s="12">
        <f t="shared" si="6"/>
        <v>0</v>
      </c>
      <c r="F57" s="17">
        <v>0</v>
      </c>
      <c r="G57" s="17">
        <v>0</v>
      </c>
      <c r="H57" s="17">
        <f t="shared" si="7"/>
        <v>0</v>
      </c>
      <c r="I57" s="17">
        <f t="shared" si="8"/>
        <v>0</v>
      </c>
      <c r="J57" s="35">
        <v>100</v>
      </c>
      <c r="K57" s="35">
        <v>100</v>
      </c>
      <c r="L57" s="12">
        <f t="shared" si="9"/>
        <v>0</v>
      </c>
      <c r="M57" s="36">
        <v>0</v>
      </c>
      <c r="N57" s="36">
        <v>0</v>
      </c>
      <c r="O57" s="36"/>
      <c r="P57" s="45">
        <f t="shared" si="10"/>
        <v>0</v>
      </c>
      <c r="Q57" s="45">
        <f t="shared" si="11"/>
        <v>0</v>
      </c>
      <c r="R57" s="42"/>
    </row>
    <row r="58" spans="1:18" ht="20.100000000000001" customHeight="1">
      <c r="A58" s="20"/>
      <c r="B58" s="21"/>
      <c r="C58" s="16" t="s">
        <v>71</v>
      </c>
      <c r="D58" s="16" t="s">
        <v>71</v>
      </c>
      <c r="E58" s="12">
        <f t="shared" si="6"/>
        <v>72.25</v>
      </c>
      <c r="F58" s="17">
        <v>0.9</v>
      </c>
      <c r="G58" s="17">
        <v>71.349999999999994</v>
      </c>
      <c r="H58" s="17">
        <f t="shared" si="7"/>
        <v>2.6597316626278148E-3</v>
      </c>
      <c r="I58" s="18">
        <f t="shared" si="8"/>
        <v>0.19539379997809181</v>
      </c>
      <c r="J58" s="35">
        <v>100</v>
      </c>
      <c r="K58" s="35">
        <v>0</v>
      </c>
      <c r="L58" s="12">
        <f t="shared" si="9"/>
        <v>0</v>
      </c>
      <c r="M58" s="36">
        <v>0</v>
      </c>
      <c r="N58" s="36">
        <v>0</v>
      </c>
      <c r="O58" s="36"/>
      <c r="P58" s="45">
        <f t="shared" si="10"/>
        <v>0</v>
      </c>
      <c r="Q58" s="44">
        <f t="shared" si="11"/>
        <v>0</v>
      </c>
      <c r="R58" s="42"/>
    </row>
    <row r="59" spans="1:18" ht="20.100000000000001" customHeight="1">
      <c r="A59" s="9">
        <v>13</v>
      </c>
      <c r="B59" s="10" t="s">
        <v>65</v>
      </c>
      <c r="C59" s="11"/>
      <c r="D59" s="11"/>
      <c r="E59" s="12">
        <f t="shared" si="6"/>
        <v>108.98</v>
      </c>
      <c r="F59" s="19">
        <f>SUM(F60:F61)</f>
        <v>7.7</v>
      </c>
      <c r="G59" s="19">
        <f>SUM(G60:G61)</f>
        <v>101.28</v>
      </c>
      <c r="H59" s="13">
        <f t="shared" si="7"/>
        <v>2.2755482002482418E-2</v>
      </c>
      <c r="I59" s="13">
        <f t="shared" si="8"/>
        <v>0.27735787052251065</v>
      </c>
      <c r="J59" s="33">
        <v>77</v>
      </c>
      <c r="K59" s="33">
        <v>100</v>
      </c>
      <c r="L59" s="59">
        <f t="shared" si="9"/>
        <v>30</v>
      </c>
      <c r="M59" s="34">
        <f>SUM(M60:M61)</f>
        <v>0</v>
      </c>
      <c r="N59" s="34">
        <v>30</v>
      </c>
      <c r="O59" s="34"/>
      <c r="P59" s="43">
        <f t="shared" si="10"/>
        <v>0</v>
      </c>
      <c r="Q59" s="43">
        <f t="shared" si="11"/>
        <v>1.3043478260869565</v>
      </c>
      <c r="R59" s="42"/>
    </row>
    <row r="60" spans="1:18" ht="20.100000000000001" customHeight="1">
      <c r="A60" s="27"/>
      <c r="B60" s="16"/>
      <c r="C60" s="16" t="s">
        <v>15</v>
      </c>
      <c r="D60" s="16" t="s">
        <v>21</v>
      </c>
      <c r="E60" s="12">
        <f t="shared" si="6"/>
        <v>108.98</v>
      </c>
      <c r="F60" s="17">
        <v>7.7</v>
      </c>
      <c r="G60" s="17">
        <v>101.28</v>
      </c>
      <c r="H60" s="18">
        <f t="shared" si="7"/>
        <v>2.2755482002482418E-2</v>
      </c>
      <c r="I60" s="18">
        <f t="shared" si="8"/>
        <v>0.27735787052251065</v>
      </c>
      <c r="J60" s="35">
        <v>77</v>
      </c>
      <c r="K60" s="38">
        <v>100</v>
      </c>
      <c r="L60" s="12">
        <f t="shared" si="9"/>
        <v>30</v>
      </c>
      <c r="M60" s="36">
        <v>0</v>
      </c>
      <c r="N60" s="36">
        <v>30</v>
      </c>
      <c r="O60" s="36"/>
      <c r="P60" s="44">
        <f t="shared" si="10"/>
        <v>0</v>
      </c>
      <c r="Q60" s="44">
        <f t="shared" si="11"/>
        <v>1.3043478260869565</v>
      </c>
      <c r="R60" s="42"/>
    </row>
    <row r="61" spans="1:18" ht="20.100000000000001" customHeight="1">
      <c r="A61" s="27"/>
      <c r="B61" s="16"/>
      <c r="C61" s="16" t="s">
        <v>44</v>
      </c>
      <c r="D61" s="16" t="s">
        <v>44</v>
      </c>
      <c r="E61" s="12">
        <f t="shared" si="6"/>
        <v>0</v>
      </c>
      <c r="F61" s="17">
        <v>0</v>
      </c>
      <c r="G61" s="17">
        <v>0</v>
      </c>
      <c r="H61" s="17">
        <f t="shared" si="7"/>
        <v>0</v>
      </c>
      <c r="I61" s="17">
        <f t="shared" si="8"/>
        <v>0</v>
      </c>
      <c r="J61" s="35"/>
      <c r="K61" s="38"/>
      <c r="L61" s="12">
        <f t="shared" si="9"/>
        <v>0</v>
      </c>
      <c r="M61" s="36">
        <v>0</v>
      </c>
      <c r="N61" s="36">
        <v>0</v>
      </c>
      <c r="O61" s="36"/>
      <c r="P61" s="45">
        <f t="shared" si="10"/>
        <v>0</v>
      </c>
      <c r="Q61" s="45">
        <f t="shared" si="11"/>
        <v>0</v>
      </c>
      <c r="R61" s="42"/>
    </row>
    <row r="62" spans="1:18" ht="20.100000000000001" customHeight="1">
      <c r="A62" s="9">
        <v>14</v>
      </c>
      <c r="B62" s="10" t="s">
        <v>66</v>
      </c>
      <c r="C62" s="11"/>
      <c r="D62" s="11"/>
      <c r="E62" s="12">
        <f t="shared" si="6"/>
        <v>1460.88</v>
      </c>
      <c r="F62" s="19">
        <f>SUM(F63:F66)</f>
        <v>894.88</v>
      </c>
      <c r="G62" s="19">
        <f>SUM(G63:G66)</f>
        <v>566</v>
      </c>
      <c r="H62" s="13">
        <f t="shared" si="7"/>
        <v>2.6446007447248654</v>
      </c>
      <c r="I62" s="13">
        <f t="shared" si="8"/>
        <v>1.5500054770511555</v>
      </c>
      <c r="J62" s="33">
        <v>47</v>
      </c>
      <c r="K62" s="33">
        <v>60</v>
      </c>
      <c r="L62" s="59">
        <f t="shared" si="9"/>
        <v>50</v>
      </c>
      <c r="M62" s="34">
        <f>SUM(M63:M66)</f>
        <v>25</v>
      </c>
      <c r="N62" s="34">
        <f>SUM(N63:N66)</f>
        <v>25</v>
      </c>
      <c r="O62" s="34"/>
      <c r="P62" s="43">
        <f t="shared" si="10"/>
        <v>1.2451439386393066</v>
      </c>
      <c r="Q62" s="43">
        <f t="shared" si="11"/>
        <v>1.0869565217391304</v>
      </c>
      <c r="R62" s="42"/>
    </row>
    <row r="63" spans="1:18" ht="20.100000000000001" customHeight="1">
      <c r="A63" s="27"/>
      <c r="B63" s="16"/>
      <c r="C63" s="16" t="s">
        <v>15</v>
      </c>
      <c r="D63" s="16" t="s">
        <v>21</v>
      </c>
      <c r="E63" s="12">
        <f t="shared" si="6"/>
        <v>29.88</v>
      </c>
      <c r="F63" s="17">
        <v>29.88</v>
      </c>
      <c r="G63" s="17">
        <v>0</v>
      </c>
      <c r="H63" s="18">
        <f t="shared" si="7"/>
        <v>8.8303091199243455E-2</v>
      </c>
      <c r="I63" s="17">
        <f t="shared" si="8"/>
        <v>0</v>
      </c>
      <c r="J63" s="35">
        <v>47</v>
      </c>
      <c r="K63" s="35">
        <v>60</v>
      </c>
      <c r="L63" s="12">
        <f t="shared" si="9"/>
        <v>0</v>
      </c>
      <c r="M63" s="36">
        <v>0</v>
      </c>
      <c r="N63" s="36">
        <v>0</v>
      </c>
      <c r="O63" s="36"/>
      <c r="P63" s="44">
        <f t="shared" si="10"/>
        <v>0</v>
      </c>
      <c r="Q63" s="45">
        <f t="shared" si="11"/>
        <v>0</v>
      </c>
      <c r="R63" s="42"/>
    </row>
    <row r="64" spans="1:18" ht="20.100000000000001" customHeight="1">
      <c r="A64" s="27"/>
      <c r="B64" s="16"/>
      <c r="C64" s="16" t="s">
        <v>45</v>
      </c>
      <c r="D64" s="16" t="s">
        <v>45</v>
      </c>
      <c r="E64" s="12">
        <f t="shared" si="6"/>
        <v>86</v>
      </c>
      <c r="F64" s="17">
        <v>0</v>
      </c>
      <c r="G64" s="17">
        <v>86</v>
      </c>
      <c r="H64" s="17">
        <f t="shared" si="7"/>
        <v>0</v>
      </c>
      <c r="I64" s="18">
        <f t="shared" si="8"/>
        <v>0.23551319969328513</v>
      </c>
      <c r="J64" s="35"/>
      <c r="K64" s="35"/>
      <c r="L64" s="12">
        <f t="shared" si="9"/>
        <v>10</v>
      </c>
      <c r="M64" s="36">
        <v>0</v>
      </c>
      <c r="N64" s="36">
        <v>10</v>
      </c>
      <c r="O64" s="36"/>
      <c r="P64" s="45">
        <f t="shared" si="10"/>
        <v>0</v>
      </c>
      <c r="Q64" s="44">
        <f t="shared" si="11"/>
        <v>0.43478260869565216</v>
      </c>
      <c r="R64" s="42"/>
    </row>
    <row r="65" spans="1:18" ht="20.100000000000001" customHeight="1">
      <c r="A65" s="27"/>
      <c r="B65" s="16"/>
      <c r="C65" s="16" t="s">
        <v>46</v>
      </c>
      <c r="D65" s="16" t="s">
        <v>46</v>
      </c>
      <c r="E65" s="12">
        <f t="shared" si="6"/>
        <v>1345</v>
      </c>
      <c r="F65" s="17">
        <v>865</v>
      </c>
      <c r="G65" s="17">
        <v>480</v>
      </c>
      <c r="H65" s="18">
        <f t="shared" si="7"/>
        <v>2.5562976535256223</v>
      </c>
      <c r="I65" s="18">
        <f t="shared" si="8"/>
        <v>1.3144922773578704</v>
      </c>
      <c r="J65" s="35"/>
      <c r="K65" s="35"/>
      <c r="L65" s="12">
        <f t="shared" si="9"/>
        <v>40</v>
      </c>
      <c r="M65" s="36">
        <v>25</v>
      </c>
      <c r="N65" s="36">
        <v>15</v>
      </c>
      <c r="O65" s="36"/>
      <c r="P65" s="44">
        <f t="shared" si="10"/>
        <v>1.2451439386393066</v>
      </c>
      <c r="Q65" s="44">
        <f t="shared" si="11"/>
        <v>0.65217391304347827</v>
      </c>
      <c r="R65" s="42"/>
    </row>
    <row r="66" spans="1:18" ht="20.100000000000001" customHeight="1">
      <c r="A66" s="27"/>
      <c r="B66" s="16"/>
      <c r="C66" s="16" t="s">
        <v>47</v>
      </c>
      <c r="D66" s="16" t="s">
        <v>47</v>
      </c>
      <c r="E66" s="12">
        <f t="shared" si="6"/>
        <v>0</v>
      </c>
      <c r="F66" s="17">
        <v>0</v>
      </c>
      <c r="G66" s="17">
        <v>0</v>
      </c>
      <c r="H66" s="17">
        <f t="shared" si="7"/>
        <v>0</v>
      </c>
      <c r="I66" s="17">
        <f t="shared" si="8"/>
        <v>0</v>
      </c>
      <c r="J66" s="35"/>
      <c r="K66" s="35"/>
      <c r="L66" s="12">
        <f t="shared" si="9"/>
        <v>0</v>
      </c>
      <c r="M66" s="36">
        <v>0</v>
      </c>
      <c r="N66" s="36">
        <v>0</v>
      </c>
      <c r="O66" s="36"/>
      <c r="P66" s="45">
        <f t="shared" si="10"/>
        <v>0</v>
      </c>
      <c r="Q66" s="45">
        <f t="shared" si="11"/>
        <v>0</v>
      </c>
      <c r="R66" s="42"/>
    </row>
    <row r="67" spans="1:18" ht="20.100000000000001" customHeight="1">
      <c r="A67" s="9">
        <v>15</v>
      </c>
      <c r="B67" s="10" t="s">
        <v>67</v>
      </c>
      <c r="C67" s="11"/>
      <c r="D67" s="11"/>
      <c r="E67" s="12">
        <f t="shared" si="6"/>
        <v>3837.8999999999996</v>
      </c>
      <c r="F67" s="19">
        <f>SUM(F68:F70)</f>
        <v>3329.1099999999997</v>
      </c>
      <c r="G67" s="19">
        <f>SUM(G68:G70)</f>
        <v>508.79</v>
      </c>
      <c r="H67" s="13">
        <f t="shared" si="7"/>
        <v>9.8383769726343147</v>
      </c>
      <c r="I67" s="13">
        <f t="shared" si="8"/>
        <v>1.3933344287435645</v>
      </c>
      <c r="J67" s="33">
        <v>69</v>
      </c>
      <c r="K67" s="33">
        <v>93</v>
      </c>
      <c r="L67" s="59">
        <f t="shared" si="9"/>
        <v>200</v>
      </c>
      <c r="M67" s="34">
        <f>SUM(M68:M70)</f>
        <v>130</v>
      </c>
      <c r="N67" s="34">
        <f>SUM(N68:N70)</f>
        <v>50</v>
      </c>
      <c r="O67" s="34">
        <f>SUM(O68:O70)</f>
        <v>20</v>
      </c>
      <c r="P67" s="43">
        <f t="shared" si="10"/>
        <v>6.4747484809243945</v>
      </c>
      <c r="Q67" s="43">
        <f t="shared" si="11"/>
        <v>2.1739130434782608</v>
      </c>
      <c r="R67" s="42"/>
    </row>
    <row r="68" spans="1:18" ht="20.100000000000001" customHeight="1">
      <c r="A68" s="20"/>
      <c r="B68" s="21"/>
      <c r="C68" s="16" t="s">
        <v>15</v>
      </c>
      <c r="D68" s="16" t="s">
        <v>21</v>
      </c>
      <c r="E68" s="12">
        <f t="shared" si="6"/>
        <v>2277.35</v>
      </c>
      <c r="F68" s="17">
        <v>2106.5</v>
      </c>
      <c r="G68" s="17">
        <v>170.85</v>
      </c>
      <c r="H68" s="18">
        <f t="shared" si="7"/>
        <v>6.2252497192505469</v>
      </c>
      <c r="I68" s="18">
        <f t="shared" si="8"/>
        <v>0.46787709497206709</v>
      </c>
      <c r="J68" s="35">
        <v>67</v>
      </c>
      <c r="K68" s="35">
        <v>96</v>
      </c>
      <c r="L68" s="12">
        <f t="shared" si="9"/>
        <v>110</v>
      </c>
      <c r="M68" s="36">
        <v>80</v>
      </c>
      <c r="N68" s="36">
        <v>20</v>
      </c>
      <c r="O68" s="36">
        <v>10</v>
      </c>
      <c r="P68" s="44">
        <f t="shared" si="10"/>
        <v>3.9844606036457813</v>
      </c>
      <c r="Q68" s="44">
        <f t="shared" si="11"/>
        <v>0.86956521739130432</v>
      </c>
      <c r="R68" s="42"/>
    </row>
    <row r="69" spans="1:18" ht="20.100000000000001" customHeight="1">
      <c r="A69" s="20"/>
      <c r="B69" s="21"/>
      <c r="C69" s="16" t="s">
        <v>48</v>
      </c>
      <c r="D69" s="16" t="s">
        <v>48</v>
      </c>
      <c r="E69" s="12">
        <f t="shared" si="6"/>
        <v>631.97</v>
      </c>
      <c r="F69" s="17">
        <v>295.08</v>
      </c>
      <c r="G69" s="17">
        <v>336.89</v>
      </c>
      <c r="H69" s="18">
        <f t="shared" si="7"/>
        <v>0.87203735445357289</v>
      </c>
      <c r="I69" s="18">
        <f t="shared" si="8"/>
        <v>0.92258188191477708</v>
      </c>
      <c r="J69" s="35"/>
      <c r="K69" s="35">
        <v>100</v>
      </c>
      <c r="L69" s="12">
        <f t="shared" si="9"/>
        <v>40</v>
      </c>
      <c r="M69" s="36">
        <v>10</v>
      </c>
      <c r="N69" s="36">
        <v>30</v>
      </c>
      <c r="O69" s="36"/>
      <c r="P69" s="44">
        <f t="shared" si="10"/>
        <v>0.49805757545572266</v>
      </c>
      <c r="Q69" s="44">
        <f t="shared" si="11"/>
        <v>1.3043478260869565</v>
      </c>
      <c r="R69" s="42"/>
    </row>
    <row r="70" spans="1:18" ht="20.100000000000001" customHeight="1" thickBot="1">
      <c r="A70" s="47"/>
      <c r="B70" s="48"/>
      <c r="C70" s="49" t="s">
        <v>49</v>
      </c>
      <c r="D70" s="49" t="s">
        <v>49</v>
      </c>
      <c r="E70" s="50">
        <f t="shared" si="6"/>
        <v>928.57999999999993</v>
      </c>
      <c r="F70" s="51">
        <v>927.53</v>
      </c>
      <c r="G70" s="51">
        <v>1.05</v>
      </c>
      <c r="H70" s="52">
        <f t="shared" si="7"/>
        <v>2.7410898989301966</v>
      </c>
      <c r="I70" s="51">
        <f t="shared" si="8"/>
        <v>2.875451856720342E-3</v>
      </c>
      <c r="J70" s="53">
        <v>100</v>
      </c>
      <c r="K70" s="53">
        <v>0</v>
      </c>
      <c r="L70" s="50">
        <f t="shared" si="9"/>
        <v>50</v>
      </c>
      <c r="M70" s="54">
        <v>40</v>
      </c>
      <c r="N70" s="54">
        <v>0</v>
      </c>
      <c r="O70" s="54">
        <v>10</v>
      </c>
      <c r="P70" s="55">
        <f t="shared" si="10"/>
        <v>1.9922303018228906</v>
      </c>
      <c r="Q70" s="56">
        <f t="shared" si="11"/>
        <v>0</v>
      </c>
      <c r="R70" s="57"/>
    </row>
  </sheetData>
  <mergeCells count="13">
    <mergeCell ref="A2:R2"/>
    <mergeCell ref="A3:R3"/>
    <mergeCell ref="E4:G4"/>
    <mergeCell ref="H4:I4"/>
    <mergeCell ref="J4:K4"/>
    <mergeCell ref="L4:N4"/>
    <mergeCell ref="P4:Q4"/>
    <mergeCell ref="R4:R5"/>
    <mergeCell ref="A6:D6"/>
    <mergeCell ref="A4:A5"/>
    <mergeCell ref="B4:B5"/>
    <mergeCell ref="C4:C5"/>
    <mergeCell ref="D4:D5"/>
  </mergeCells>
  <phoneticPr fontId="8" type="noConversion"/>
  <pageMargins left="0.23622047244094499" right="0.23622047244094499" top="0.35433070866141703" bottom="0.35433070866141703" header="0.31496062992126" footer="0.31496062992126"/>
  <pageSetup paperSize="9" scale="73" fitToHeight="0" orientation="landscape" useFirstPageNumber="1" r:id="rId1"/>
  <ignoredErrors>
    <ignoredError sqref="M30:N30 M7:N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2023年第一批全省普通公路灾毁修复计划资金分配建议表</vt:lpstr>
      <vt:lpstr>'2023年第一批全省普通公路灾毁修复计划资金分配建议表'!Print_Titles</vt:lpstr>
    </vt:vector>
  </TitlesOfParts>
  <Company>神州网信技术有限公司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余浩杰</dc:creator>
  <cp:lastModifiedBy>谢胡敏</cp:lastModifiedBy>
  <cp:lastPrinted>2023-09-15T01:55:49Z</cp:lastPrinted>
  <dcterms:created xsi:type="dcterms:W3CDTF">2022-09-23T07:07:00Z</dcterms:created>
  <dcterms:modified xsi:type="dcterms:W3CDTF">2023-09-15T01:55:51Z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ECF11F07D59D4E94A7A6D3824B237119_12</vt:lpwstr>
  </property>
  <property fmtid="{D5CDD505-2E9C-101B-9397-08002B2CF9AE}" pid="3" name="KSOProductBuildVer">
    <vt:lpwstr>2052-11.1.0.14309</vt:lpwstr>
  </property>
</Properties>
</file>