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农村公路建制村单改双和路网联结工程" sheetId="2" r:id="rId1"/>
  </sheets>
  <definedNames>
    <definedName name="_xlnm._FilterDatabase" localSheetId="0" hidden="1">农村公路建制村单改双和路网联结工程!$A$3:$M$370</definedName>
    <definedName name="_xlnm.Print_Titles" localSheetId="0">农村公路建制村单改双和路网联结工程!$3:$3</definedName>
  </definedNames>
  <calcPr calcId="144525"/>
</workbook>
</file>

<file path=xl/sharedStrings.xml><?xml version="1.0" encoding="utf-8"?>
<sst xmlns="http://schemas.openxmlformats.org/spreadsheetml/2006/main" count="2368" uniqueCount="884">
  <si>
    <t>附件8</t>
  </si>
  <si>
    <t>2023年公路建设投资计划（农村公路建制村单改双和路网联结工程）</t>
  </si>
  <si>
    <t>序号</t>
  </si>
  <si>
    <t>地市</t>
  </si>
  <si>
    <t>区县</t>
  </si>
  <si>
    <t>项目名称</t>
  </si>
  <si>
    <t>项目类型</t>
  </si>
  <si>
    <t>起点桩号</t>
  </si>
  <si>
    <t>止点桩号</t>
  </si>
  <si>
    <t>路段里程（公里）</t>
  </si>
  <si>
    <t>改建技术等级</t>
  </si>
  <si>
    <t>总投资
（万元）</t>
  </si>
  <si>
    <t>2023年车购税补助资金
（万元）</t>
  </si>
  <si>
    <t>批复文件号</t>
  </si>
  <si>
    <t>备注</t>
  </si>
  <si>
    <t>全省</t>
  </si>
  <si>
    <t>合计</t>
  </si>
  <si>
    <t>工可批复文号</t>
  </si>
  <si>
    <t>设计批复文号</t>
  </si>
  <si>
    <t>一</t>
  </si>
  <si>
    <t>韶关市</t>
  </si>
  <si>
    <t>小计</t>
  </si>
  <si>
    <t>浈江区</t>
  </si>
  <si>
    <t>浈江区Y212线通建制村公路单车道改双车道改造工程</t>
  </si>
  <si>
    <t>建制村单改双（乡村道四级单改双）</t>
  </si>
  <si>
    <t>四级</t>
  </si>
  <si>
    <t>韶浈发改投审〔2022〕27号</t>
  </si>
  <si>
    <t>韶浈交〔2022〕24号</t>
  </si>
  <si>
    <t>浈江区Y162线通建制村公路单车道改双车道改造工程</t>
  </si>
  <si>
    <t>韶浈地字〔2022〕47号</t>
  </si>
  <si>
    <t>韶浈交〔2022〕22号</t>
  </si>
  <si>
    <t>武江区</t>
  </si>
  <si>
    <t>武江区重阳镇水口至水口新村农村公路改建工程</t>
  </si>
  <si>
    <t>韶武交字〔2022〕10号</t>
  </si>
  <si>
    <t>武江区龙归镇三口塘至山前农村公路改建工程</t>
  </si>
  <si>
    <t>韶武交字〔2022〕11号</t>
  </si>
  <si>
    <t>曲江区</t>
  </si>
  <si>
    <t>江湾-坑口咀</t>
  </si>
  <si>
    <t>建制村单改双（县道四升三）</t>
  </si>
  <si>
    <t>三级</t>
  </si>
  <si>
    <t>韶曲交基〔2022〕143号</t>
  </si>
  <si>
    <t>始兴县</t>
  </si>
  <si>
    <t>Y305线东湖坪至罗围通建制村单车道改双车道工程</t>
  </si>
  <si>
    <t>始府函〔2022〕113号</t>
  </si>
  <si>
    <t>始交发〔2022〕92号</t>
  </si>
  <si>
    <t>Y334线野猪坳至联俄通建制村单车道改双车道工程</t>
  </si>
  <si>
    <t>始交发〔2022〕94号</t>
  </si>
  <si>
    <t>Y363线澄江至四村通建制村单车道改双车道工程</t>
  </si>
  <si>
    <t>始交发〔2022〕95号</t>
  </si>
  <si>
    <t>仁化县</t>
  </si>
  <si>
    <t>仁化县 Y522 线大村至油洞段改建工程（通建制村单改双）</t>
  </si>
  <si>
    <t>仁府办处20221048号</t>
  </si>
  <si>
    <t>仁交字〔2022〕36 号</t>
  </si>
  <si>
    <t>仁化县 Y602 线兰桥至小楣水段改建工程（通建制村单改双）</t>
  </si>
  <si>
    <t>仁交字〔2022〕55 号</t>
  </si>
  <si>
    <t>翁源县</t>
  </si>
  <si>
    <t>Y821线明星小学-翁横路口单车到改双车道工程</t>
  </si>
  <si>
    <t>翁府〔2021〕42号</t>
  </si>
  <si>
    <t>翁交基〔2022〕56号</t>
  </si>
  <si>
    <t>Y753线敬老院-水库单车道改双车道工程</t>
  </si>
  <si>
    <t>翁交基〔2022〕70号</t>
  </si>
  <si>
    <t>Y781线西锦-猪麻坑单车道改双车道工程</t>
  </si>
  <si>
    <t>翁交基〔2022〕71号</t>
  </si>
  <si>
    <t>乳源县</t>
  </si>
  <si>
    <t>乳源县X865线县道网改造工程</t>
  </si>
  <si>
    <t>县道网提升工程</t>
  </si>
  <si>
    <t>乳交基〔2022〕4号</t>
  </si>
  <si>
    <t>乳交基〔2022〕12号</t>
  </si>
  <si>
    <t>新丰县</t>
  </si>
  <si>
    <t>新丰县Y102线茶江至茶坑公路改造工程</t>
  </si>
  <si>
    <t>新交基函〔2022〕125号</t>
  </si>
  <si>
    <t>新丰县Y918线司前至司前尾公路改造工程</t>
  </si>
  <si>
    <t>新交基函〔2022〕126号</t>
  </si>
  <si>
    <t>新丰县Y940线老马头至福水公路改造工程</t>
  </si>
  <si>
    <t>新交基函〔2022〕127号</t>
  </si>
  <si>
    <t>新丰县Y975线松园至横坑公路改造工程</t>
  </si>
  <si>
    <t>新交基函〔2022〕128号</t>
  </si>
  <si>
    <t>乐昌市</t>
  </si>
  <si>
    <t>Y654黄土岭至大石脚</t>
  </si>
  <si>
    <t>乐发改〔2021〕83号</t>
  </si>
  <si>
    <t>乐交字〔2022〕113</t>
  </si>
  <si>
    <t>Y751石村-神前岭-磨刀村</t>
  </si>
  <si>
    <t>乐交字〔2022〕111</t>
  </si>
  <si>
    <t>Y670上坪新村至安英村</t>
  </si>
  <si>
    <t>乐府复〔2022〕49号</t>
  </si>
  <si>
    <t>乐交字〔2022〕109</t>
  </si>
  <si>
    <t>Y794河丰至白面石</t>
  </si>
  <si>
    <t>乐交字〔2022〕114</t>
  </si>
  <si>
    <t>Y752三溪至丫告岭</t>
  </si>
  <si>
    <t>乐交字〔2022〕112</t>
  </si>
  <si>
    <t>南雄市</t>
  </si>
  <si>
    <t>Y403线营堡前至柴岭单车道改双车道公路改建工程</t>
  </si>
  <si>
    <t>雄发改投审〔2022〕246号</t>
  </si>
  <si>
    <t>雄交工字〔2022〕69号</t>
  </si>
  <si>
    <t>Y550线弱过桥至弱过单车道改双车道公路改建工程</t>
  </si>
  <si>
    <t>雄发改投审〔2022〕129号</t>
  </si>
  <si>
    <t>雄交工字〔2022〕54号</t>
  </si>
  <si>
    <t>Y401线古市至溪口单车道改双车道公路改建工程</t>
  </si>
  <si>
    <t>雄交工字〔2022〕43号</t>
  </si>
  <si>
    <t>Y604线柴岭至大水洞单车道改双车道公路改建工程</t>
  </si>
  <si>
    <t>雄发改投审〔2022〕131号</t>
  </si>
  <si>
    <t>雄交工字〔2022〕53号</t>
  </si>
  <si>
    <t>Y472线新田至鱼塘单车道改双车道公路改建工程</t>
  </si>
  <si>
    <t>雄发改投审〔2022〕39号</t>
  </si>
  <si>
    <t>雄交工字〔2022〕68号</t>
  </si>
  <si>
    <t>Y597线南甫至新塘坑村单车道改双车道公路改建工程</t>
  </si>
  <si>
    <t>雄交工字〔2022〕58号</t>
  </si>
  <si>
    <t>C881线白云至鱼口坑村单车道改双车道公路改建工程</t>
  </si>
  <si>
    <t>雄交工字〔2022〕47号</t>
  </si>
  <si>
    <t>Y448线全安至暖水塘单车道改双车道公路改建工程</t>
  </si>
  <si>
    <t>雄交工字〔2022〕70号</t>
  </si>
  <si>
    <t>Y460线长市至沙道丘单车道改双车道公路改建工程</t>
  </si>
  <si>
    <t>雄发改投审〔2022〕268号</t>
  </si>
  <si>
    <t>雄交工字〔2022〕55号</t>
  </si>
  <si>
    <t>Y485线黎口至观新单车道改双车道公路改建工程</t>
  </si>
  <si>
    <t>雄交工字〔2022〕56号</t>
  </si>
  <si>
    <t>二</t>
  </si>
  <si>
    <t xml:space="preserve">汕头市 </t>
  </si>
  <si>
    <t>汕头市</t>
  </si>
  <si>
    <t>澄海区</t>
  </si>
  <si>
    <t>莲溪线</t>
  </si>
  <si>
    <t>澄交建批〔2022〕42号</t>
  </si>
  <si>
    <t>龙湖区</t>
  </si>
  <si>
    <t>凤国线南延</t>
  </si>
  <si>
    <t>景区产业联结工程</t>
  </si>
  <si>
    <t>龙办综文〔2022〕3-078</t>
  </si>
  <si>
    <t>汕龙建函〔2022〕195号</t>
  </si>
  <si>
    <t>潮阳区</t>
  </si>
  <si>
    <t>金柴线</t>
  </si>
  <si>
    <t>潮阳区交规〔2022〕72号</t>
  </si>
  <si>
    <t>练新线</t>
  </si>
  <si>
    <t>潮阳区交规〔2022〕73号</t>
  </si>
  <si>
    <t>广四线</t>
  </si>
  <si>
    <t>三</t>
  </si>
  <si>
    <t xml:space="preserve">江门市 </t>
  </si>
  <si>
    <t>江门市</t>
  </si>
  <si>
    <t>台山市</t>
  </si>
  <si>
    <t>台山市端芬镇X541三洞-高龙升级改造工程</t>
  </si>
  <si>
    <t>台交〔2022〕337号</t>
  </si>
  <si>
    <t>台山市县道X805汶村镇太平电站至陶瓷厂段改建工程</t>
  </si>
  <si>
    <t>台交〔2022〕360号</t>
  </si>
  <si>
    <t>台山市县道X805汶村镇西南工业区至沙奇段改建工程</t>
  </si>
  <si>
    <t>台交〔2022〕361号</t>
  </si>
  <si>
    <t>台山市县道X816飞东村委会至猕猴保护区段改建工程</t>
  </si>
  <si>
    <t>台交〔2022〕359号</t>
  </si>
  <si>
    <t>开平市</t>
  </si>
  <si>
    <t>CF54线升级改造工程</t>
  </si>
  <si>
    <t>赤府函（2022）28号</t>
  </si>
  <si>
    <t>开交规划（2022）66号</t>
  </si>
  <si>
    <t>鹤山市</t>
  </si>
  <si>
    <t>鹤城镇Y087道路改扩建工程</t>
  </si>
  <si>
    <t>鹤交字〔2022〕189号</t>
  </si>
  <si>
    <t>双合镇双榕线路段拓宽工程</t>
  </si>
  <si>
    <t>鹤交字〔2021〕131号</t>
  </si>
  <si>
    <t>恩平市</t>
  </si>
  <si>
    <t>大田镇白石村民委员会Y605扩建工程</t>
  </si>
  <si>
    <t>恩交规建〔2022〕32号</t>
  </si>
  <si>
    <t>恩交规建〔2022〕41号</t>
  </si>
  <si>
    <t>大田镇华南村民委员会X833扩建工程</t>
  </si>
  <si>
    <t>恩交规建〔2022〕42号</t>
  </si>
  <si>
    <t>大田镇黄沙村民委员会Y646扩建工程</t>
  </si>
  <si>
    <t>恩交规建〔2022〕43号</t>
  </si>
  <si>
    <t>牛江镇乡道Y687线黄泥坦村委会至火煤岭段路面改造工程</t>
  </si>
  <si>
    <t>恩交规建〔2022〕44号</t>
  </si>
  <si>
    <t>圣堂镇村道C058线圣堂大桥至塘岗村段扩建工程</t>
  </si>
  <si>
    <t>恩交规建〔2022〕45号</t>
  </si>
  <si>
    <t>横陂镇南华村民委员会Y593扩建工程</t>
  </si>
  <si>
    <t>恩交规建〔2022〕77号</t>
  </si>
  <si>
    <t>四</t>
  </si>
  <si>
    <t xml:space="preserve">湛江市 </t>
  </si>
  <si>
    <t>湛江市</t>
  </si>
  <si>
    <t>廉江市</t>
  </si>
  <si>
    <t>廉江市青平镇Y901线公路改造工程</t>
  </si>
  <si>
    <t>0.000</t>
  </si>
  <si>
    <t>1.679</t>
  </si>
  <si>
    <t>廉交规〔2022〕117号</t>
  </si>
  <si>
    <t>廉江市吉水镇Y936线公路改造工程</t>
  </si>
  <si>
    <t>2.275</t>
  </si>
  <si>
    <t>廉交规〔2022〕105号</t>
  </si>
  <si>
    <t>廉江市石城镇Y817线公路改造工程</t>
  </si>
  <si>
    <t>2.000</t>
  </si>
  <si>
    <t>廉交规〔2022〕213号</t>
  </si>
  <si>
    <t>廉江市河唇镇Y765线公路改造工程</t>
  </si>
  <si>
    <t>1.974</t>
  </si>
  <si>
    <t>6.582</t>
  </si>
  <si>
    <t>廉交规〔2022〕91号</t>
  </si>
  <si>
    <t>廉江市车板镇Y862线公路改造工程</t>
  </si>
  <si>
    <t>廉交规〔2022〕70号</t>
  </si>
  <si>
    <t>廉江市营仔镇Y738线公路改造工程</t>
  </si>
  <si>
    <t>4.414</t>
  </si>
  <si>
    <t>廉交规〔2022〕71号</t>
  </si>
  <si>
    <t>廉江市雅塘镇Y746线公路改造工程</t>
  </si>
  <si>
    <t>3.300</t>
  </si>
  <si>
    <t>廉交规〔2022〕153号</t>
  </si>
  <si>
    <t>廉江市新民镇Y794线公路改造工程</t>
  </si>
  <si>
    <t>0.994</t>
  </si>
  <si>
    <t>2.488</t>
  </si>
  <si>
    <t>廉交规〔2022〕93号</t>
  </si>
  <si>
    <t>3.703</t>
  </si>
  <si>
    <t>廉江市石颈镇Y812线公路改造工程</t>
  </si>
  <si>
    <t>4.943</t>
  </si>
  <si>
    <t>廉交规〔2022〕63号</t>
  </si>
  <si>
    <t>廉江市塘蓬镇Y824线公路改造工程</t>
  </si>
  <si>
    <t>廉交规〔2022〕66号</t>
  </si>
  <si>
    <t>遂溪县</t>
  </si>
  <si>
    <t>Y622线北坡-大西坑段路面升级改造工程（单改双）</t>
  </si>
  <si>
    <t>遂交函〔2021〕36号</t>
  </si>
  <si>
    <t>Y644线溪佰路至卜巢段路面改造工程（单改双）</t>
  </si>
  <si>
    <t>遂交函〔2022〕179号</t>
  </si>
  <si>
    <t>Y692线割山至桐仔园段路面改造工程（单改双）</t>
  </si>
  <si>
    <t>遂交函〔2022〕180号</t>
  </si>
  <si>
    <t>Y713线水山尾至牛栏塘段路面改造工程（</t>
  </si>
  <si>
    <t>遂交函〔2022〕140号</t>
  </si>
  <si>
    <t>吴川市</t>
  </si>
  <si>
    <t>县道X728长三线东塘至三丫江（K2+350-K3+720、K10+840-K15+786）路面改造工程</t>
  </si>
  <si>
    <t>吴府函〔2020〕75号</t>
  </si>
  <si>
    <t>吴交运函〔2022〕568号</t>
  </si>
  <si>
    <t>徐闻县</t>
  </si>
  <si>
    <t>锦和镇乡道Y221线海鸥三厂至红星公路改造工程</t>
  </si>
  <si>
    <t>徐交规划审〔2022〕74号</t>
  </si>
  <si>
    <t>徐交规划审〔2022〕110号</t>
  </si>
  <si>
    <t>前山镇乡道Y245线前山镇-白水岭公路改造工程</t>
  </si>
  <si>
    <t>徐交规划审〔2022〕32号</t>
  </si>
  <si>
    <t>曲界镇乡道Y257线六竹至高丰公路改造工程</t>
  </si>
  <si>
    <t>徐交规划审〔2022〕70号</t>
  </si>
  <si>
    <t>徐交规划审〔2022〕114号</t>
  </si>
  <si>
    <t>南山镇乡道Y271线下井至石园（K3+904-K9+204段）公路改造工程</t>
  </si>
  <si>
    <t>徐交规划审〔2022〕69号</t>
  </si>
  <si>
    <t>徐交规划审〔2022〕112号</t>
  </si>
  <si>
    <t>龙塘镇村道CL87线那赤线至虎头墩场（K0+000-K1+664段）、乡道Y293线拨龙路口至龙塘旧墟（K2+075-K5+432段）公路升级改造工程</t>
  </si>
  <si>
    <t>徐发改投审〔2022〕21号</t>
  </si>
  <si>
    <t>徐交规划审〔2022〕76号</t>
  </si>
  <si>
    <t>下洋镇乡道Y238线那山溪至下洋公路改造工程</t>
  </si>
  <si>
    <t>徐交规划审〔2022〕75号</t>
  </si>
  <si>
    <t>徐交规划审〔2022〕109号</t>
  </si>
  <si>
    <t>徐闻县县道X843线石放线（K20+294-K21+444段）公路升级改造工程</t>
  </si>
  <si>
    <t>徐交规划审〔2022〕100号</t>
  </si>
  <si>
    <t>雷州市</t>
  </si>
  <si>
    <t>雷州市C548林宅-里仁段建制村通双车道工程</t>
  </si>
  <si>
    <t>2.457</t>
  </si>
  <si>
    <t>雷交〔2022〕140号</t>
  </si>
  <si>
    <t>雷州市CB47臧家-臧家渡口段建制村通双车道工程</t>
  </si>
  <si>
    <t>2.594</t>
  </si>
  <si>
    <t>雷州市X685芒高线高上至大塘口桥段建制村通双车道工程</t>
  </si>
  <si>
    <t>24.912</t>
  </si>
  <si>
    <t>32.312</t>
  </si>
  <si>
    <t>雷州市C410大港路口-大港大村段建制村通双车道工程</t>
  </si>
  <si>
    <t>0.579</t>
  </si>
  <si>
    <t>雷州市CP43东里大港-大港三段建制村通双车道工程</t>
  </si>
  <si>
    <t>0.554</t>
  </si>
  <si>
    <t>雷州市X825北江线北塘路口至S290段建制村通双车道工程</t>
  </si>
  <si>
    <t>13.457</t>
  </si>
  <si>
    <t>20.435</t>
  </si>
  <si>
    <t>雷州市CF95沙尾-下田段建制村通双车道工程</t>
  </si>
  <si>
    <t>1.144</t>
  </si>
  <si>
    <t>麻章区</t>
  </si>
  <si>
    <t>湛江市麻章区“十四五”农村公路攻坚任务项目</t>
  </si>
  <si>
    <t>普通省道联结工程</t>
  </si>
  <si>
    <t>2.226</t>
  </si>
  <si>
    <t>湛麻交规〔2022〕22号</t>
  </si>
  <si>
    <t>1.498</t>
  </si>
  <si>
    <t>2.581</t>
  </si>
  <si>
    <t>2.706</t>
  </si>
  <si>
    <t>硇洲镇英明村-西埠村单改双工程</t>
  </si>
  <si>
    <t>湛开交〔2022〕201</t>
  </si>
  <si>
    <t>坡头区</t>
  </si>
  <si>
    <t>湛江市坡头区县道807米新线（西堤-新屋）路面改造工程</t>
  </si>
  <si>
    <t>湛坡府函〔2021〕 357号</t>
  </si>
  <si>
    <t>湛坡交〔2022〕 45号</t>
  </si>
  <si>
    <t>五</t>
  </si>
  <si>
    <t>茂名市</t>
  </si>
  <si>
    <t>茂南区</t>
  </si>
  <si>
    <t>Y179关车段单车道改双车道工程</t>
  </si>
  <si>
    <t>茂南交基〔2022〕15号</t>
  </si>
  <si>
    <t>鳌头镇北淦农村公路提升工程（Y146文运段单车道改双车道工程）</t>
  </si>
  <si>
    <t>茂南交基〔2021〕19号</t>
  </si>
  <si>
    <t>茂南区县道X636线共同至东方段公路改线工程</t>
  </si>
  <si>
    <t>茂南交基〔2021〕27号</t>
  </si>
  <si>
    <t>电白区</t>
  </si>
  <si>
    <t>Y294通建制村公路单改双改造工程</t>
  </si>
  <si>
    <t>电交复〔2022〕337号</t>
  </si>
  <si>
    <t>Y183通建制村公路单改双改造工程</t>
  </si>
  <si>
    <t>Y125通建制村公路单改双改造工程</t>
  </si>
  <si>
    <t>Y149通建制村公路单改双改造工程</t>
  </si>
  <si>
    <t>Y175通建制村公路单改双改造工程</t>
  </si>
  <si>
    <t>信宜市</t>
  </si>
  <si>
    <t>丁堡镇Y269线丁堡至大舍坡通建制村公路单改双工程</t>
  </si>
  <si>
    <t xml:space="preserve">信交审函〔2022〕59号 </t>
  </si>
  <si>
    <t>贵子镇Y323线绿湖口至燕贺通建制村公路单改双工程</t>
  </si>
  <si>
    <t>金垌镇Y301线金垌至横石通建制村公路单改双工程</t>
  </si>
  <si>
    <t>金垌镇Y409线安莪至大榔通建制村公路单改双工程</t>
  </si>
  <si>
    <t>朱砂镇Y320线旺沙至荷塘电站（文华村段）通建制村公路单改双工程</t>
  </si>
  <si>
    <t>镇隆镇Y450线甘棠至河吕通建制村公路单改双工程</t>
  </si>
  <si>
    <t>信宜市Y481线朋候至山坪公路改造工程（通建制村单改双）</t>
  </si>
  <si>
    <t>白石镇Y359线十里坡至橘子坳（坑口桥段）通建制村公路单改双工程</t>
  </si>
  <si>
    <t>大成镇Y477线埇尾至城垌建制村公路单改双工程</t>
  </si>
  <si>
    <t>洪冠镇Y280线垌尾至大合（扶曹路口段）通建制村公路单改双工程</t>
  </si>
  <si>
    <t>洪冠镇Y281线扶曹路口至扶曹小学通建制村公路单改双工程</t>
  </si>
  <si>
    <t>朱砂镇Y314线响水至加塘通建制村公路单改双工程</t>
  </si>
  <si>
    <t>高州市</t>
  </si>
  <si>
    <t>高州市Y598线镇江至坡心单改双改造工程</t>
  </si>
  <si>
    <t>高交复〔2022〕18号</t>
  </si>
  <si>
    <t>高州市X621线山口渡至新圩段单改双改造工程</t>
  </si>
  <si>
    <t>高州市X806线罗平段单改双改造工程</t>
  </si>
  <si>
    <t>高州市X619线竹根围至木头塘段单改双改造工程</t>
  </si>
  <si>
    <t>高州市Y615线大地至椪湖单改双改造工程</t>
  </si>
  <si>
    <t>高州市X806线木砖至省道S388段单改双改造工程</t>
  </si>
  <si>
    <t>高州市X618线石陂至大简段单改双改造工程</t>
  </si>
  <si>
    <t>高州市Y646线石塘至洋朋单改双改造工程</t>
  </si>
  <si>
    <t>高州市Y611线埇口至下坡单改双改造工程</t>
  </si>
  <si>
    <t>高州市X621线福石至林坑段单改双改造工程</t>
  </si>
  <si>
    <t>高州市X816线中间堂段单改双改造工程</t>
  </si>
  <si>
    <t>高州市X621线贵牌至清科单改双改造工程</t>
  </si>
  <si>
    <t>化州市</t>
  </si>
  <si>
    <t>化州市2022年农村公路提档升级改造工程</t>
  </si>
  <si>
    <t>8.203</t>
  </si>
  <si>
    <t>化发改投〔2022〕171号</t>
  </si>
  <si>
    <t>化交复〔2022〕68号</t>
  </si>
  <si>
    <t>6.589</t>
  </si>
  <si>
    <t>4.243</t>
  </si>
  <si>
    <t>5.048</t>
  </si>
  <si>
    <t>化州市2023年农村公路提档升级改造工程</t>
  </si>
  <si>
    <t>化州市合江镇Y360线新圩至塘口升级改造（单改双）工程</t>
  </si>
  <si>
    <t>化交复〔2022〕32号</t>
  </si>
  <si>
    <t>六</t>
  </si>
  <si>
    <t xml:space="preserve">肇庆市 </t>
  </si>
  <si>
    <t>肇庆市</t>
  </si>
  <si>
    <t>高要区</t>
  </si>
  <si>
    <t>高要区建制村单车道改双车道工程</t>
  </si>
  <si>
    <t>高发改招标核准（2022）4号</t>
  </si>
  <si>
    <t>高交基〔2022〕21号</t>
  </si>
  <si>
    <t>德庆县</t>
  </si>
  <si>
    <t>德庆县乡道Y969凤村至双城通建制村公路单改双工程（K0+615-K4+523段）</t>
  </si>
  <si>
    <t>德交〔2022〕16号</t>
  </si>
  <si>
    <t>德交〔2022〕25号</t>
  </si>
  <si>
    <t>德庆县乡道Y915永丰至小垌通建制村公路单改双工程（K0+000-K2+969段）</t>
  </si>
  <si>
    <t>德庆县县道X807金林至上咀通建制村公路单改双工程（K0+431-K2+369段）</t>
  </si>
  <si>
    <t>德交〔2022〕15号</t>
  </si>
  <si>
    <t>德交〔2022〕24号</t>
  </si>
  <si>
    <t>封开县</t>
  </si>
  <si>
    <t>刘村至拉尾通建制村单车道改双车道工程</t>
  </si>
  <si>
    <t>封交函〔2022〕148号</t>
  </si>
  <si>
    <t>大播至冷水冲通建制村单车道改双车道工程</t>
  </si>
  <si>
    <t>封交函〔2022〕150号</t>
  </si>
  <si>
    <t>渔涝至碰冲通建制村单车道改双车道工程</t>
  </si>
  <si>
    <t>封交函〔2022〕130号</t>
  </si>
  <si>
    <t>东和至三联通建制村单车道改双车道工程</t>
  </si>
  <si>
    <t>封交函〔2022〕149号</t>
  </si>
  <si>
    <t>长岗至前庄通建制村单车道改双车道工程</t>
  </si>
  <si>
    <t>封交函〔2022〕151号</t>
  </si>
  <si>
    <t>弯弓至榃良通建制村单车道改双车道工程</t>
  </si>
  <si>
    <t>封交函〔2022〕147号</t>
  </si>
  <si>
    <t>大马界至古来通建制村单车道改双车道工程</t>
  </si>
  <si>
    <t>封交函〔2022〕155号</t>
  </si>
  <si>
    <t>怀集县</t>
  </si>
  <si>
    <t>怀集县Y638线岗坪至庞庙通建制村公路单改双工程</t>
  </si>
  <si>
    <t>怀交基〔2022〕9号</t>
  </si>
  <si>
    <t>怀交基〔2022〕66号</t>
  </si>
  <si>
    <t>怀集县Y639线庞庙至曾村通建制村公路单改双工程</t>
  </si>
  <si>
    <t>怀交基〔2022〕37号</t>
  </si>
  <si>
    <t>怀交基〔2022〕67号</t>
  </si>
  <si>
    <t>怀集县Y647线地厚至邬石段通建制村公路单改双工程</t>
  </si>
  <si>
    <t>怀交基〔2022〕60号</t>
  </si>
  <si>
    <t>怀交基〔2022〕69号</t>
  </si>
  <si>
    <t>广宁县</t>
  </si>
  <si>
    <t>广宁县通建制村单车道改双车道工程（Y467古楼-塘下段）</t>
  </si>
  <si>
    <t>0</t>
  </si>
  <si>
    <t>宁府函〔2022〕179号</t>
  </si>
  <si>
    <t>宁交〔2022〕206号</t>
  </si>
  <si>
    <t>广宁县江屯镇Y539迳口-羊七拓宽改造工程</t>
  </si>
  <si>
    <t>宁府函〔2022〕253号</t>
  </si>
  <si>
    <t>宁交〔2022〕 203号</t>
  </si>
  <si>
    <t>广宁县通建制村单车道改双车道工程（Y467塘下-古灶段）</t>
  </si>
  <si>
    <t>宁府函〔2022〕181号</t>
  </si>
  <si>
    <t>宁交〔2022〕208号</t>
  </si>
  <si>
    <t>广宁县坑口镇X454大同-罗坳口升级改造工程项目</t>
  </si>
  <si>
    <t>宁府函〔2022〕255号</t>
  </si>
  <si>
    <t>宁交〔2022〕204号</t>
  </si>
  <si>
    <t>四会市</t>
  </si>
  <si>
    <t>Y305线江谷至佛仔塘单改双改造工程</t>
  </si>
  <si>
    <t>四交批〔2022〕79号</t>
  </si>
  <si>
    <t>四交批〔2022〕101号</t>
  </si>
  <si>
    <t>Y357线讴坑至煤矿单改双改造工程</t>
  </si>
  <si>
    <t>四交批〔2022〕81号</t>
  </si>
  <si>
    <t>四交批〔2022〕102号</t>
  </si>
  <si>
    <t>Y369线石狗至程村单改双改造工程</t>
  </si>
  <si>
    <t>四交批〔2022〕82号</t>
  </si>
  <si>
    <t>四交批〔2022〕103号</t>
  </si>
  <si>
    <t>四会市Y370线石狗至白石咀单改双改造工程</t>
  </si>
  <si>
    <t>四交批〔2022〕74号</t>
  </si>
  <si>
    <t>四交批〔2022〕75号</t>
  </si>
  <si>
    <t>七</t>
  </si>
  <si>
    <t>惠州市</t>
  </si>
  <si>
    <t>惠城区</t>
  </si>
  <si>
    <t>大石坑线</t>
  </si>
  <si>
    <t>惠城交路〔2022〕30号</t>
  </si>
  <si>
    <t>南门村道</t>
  </si>
  <si>
    <t>仍子线</t>
  </si>
  <si>
    <t>冷水坑-竹子园</t>
  </si>
  <si>
    <t>田万线</t>
  </si>
  <si>
    <t>上果线</t>
  </si>
  <si>
    <t>惠城交路〔2022〕63号</t>
  </si>
  <si>
    <t>石麻线</t>
  </si>
  <si>
    <t>南中线</t>
  </si>
  <si>
    <t>惠阳区</t>
  </si>
  <si>
    <t>镇隆-仲恺</t>
  </si>
  <si>
    <t>一级</t>
  </si>
  <si>
    <t>惠市交发〔2022〕454号</t>
  </si>
  <si>
    <t>惠东县</t>
  </si>
  <si>
    <t>惠东县白花镇YM84线K0+000-K0+872（湖球段）单改双拓宽工程</t>
  </si>
  <si>
    <t>惠东交〔2022〕201号</t>
  </si>
  <si>
    <t>惠东县港口度假区新寮村单改双拓宽工程</t>
  </si>
  <si>
    <t>惠东交〔2022〕314号</t>
  </si>
  <si>
    <t>惠东县港口度假区大园村单改双拓宽工程</t>
  </si>
  <si>
    <t>惠东交〔2022〕315号</t>
  </si>
  <si>
    <t>吉隆镇Y809村道单车道改双车道工程</t>
  </si>
  <si>
    <t>惠东交〔2022〕226号</t>
  </si>
  <si>
    <t>安墩镇珠湖－新光单改双拓宽工程</t>
  </si>
  <si>
    <t>惠东交〔2022〕223号</t>
  </si>
  <si>
    <t>安墩镇石珠村单改双拓宽工程</t>
  </si>
  <si>
    <t>惠东交〔2022〕313号</t>
  </si>
  <si>
    <t>惠东县多祝镇丰年村单车道改双车道工程</t>
  </si>
  <si>
    <t>惠东交〔2022〕237号</t>
  </si>
  <si>
    <t>白花镇田屋村门楼至小坑村村道单改双拓宽工程</t>
  </si>
  <si>
    <t>惠东交〔2022〕316号</t>
  </si>
  <si>
    <t>博罗县</t>
  </si>
  <si>
    <t>苏村中学至合竹洲</t>
  </si>
  <si>
    <t>博交发〔2022〕178号</t>
  </si>
  <si>
    <t>X217线至田埔</t>
  </si>
  <si>
    <t>博交发〔2022〕180号</t>
  </si>
  <si>
    <t>Y609至坑口</t>
  </si>
  <si>
    <t>博交发〔2022〕179号</t>
  </si>
  <si>
    <t>光下岭至耀潭桥</t>
  </si>
  <si>
    <t>博交发〔2022〕121号</t>
  </si>
  <si>
    <t>白沙岗至古槌径</t>
  </si>
  <si>
    <t>1.150</t>
  </si>
  <si>
    <t>1.700</t>
  </si>
  <si>
    <t>博交发〔2022〕181号</t>
  </si>
  <si>
    <t>坦田至麻陂坳头</t>
  </si>
  <si>
    <t>博交发〔2022〕182号</t>
  </si>
  <si>
    <t>石坝车站-凹下</t>
  </si>
  <si>
    <t>3.685</t>
  </si>
  <si>
    <t>4.063</t>
  </si>
  <si>
    <t>博交发〔2021〕206号</t>
  </si>
  <si>
    <t>塘角至老屋</t>
  </si>
  <si>
    <t>4.033</t>
  </si>
  <si>
    <t>4.643</t>
  </si>
  <si>
    <t>博交发〔2021〕154号</t>
  </si>
  <si>
    <t>龙门县</t>
  </si>
  <si>
    <t>龙门县永汉镇Y103线新陂至飞鹅地段单改双车道改造工程</t>
  </si>
  <si>
    <t>龙交函〔2022〕412号</t>
  </si>
  <si>
    <t>龙门县龙城街道Y116线鸬鹚至横田段单改双车道改造工程</t>
  </si>
  <si>
    <t>龙交函〔2022〕416号</t>
  </si>
  <si>
    <t>龙门县龙华镇Y348线香溪至廖村段单改双车道改造工程</t>
  </si>
  <si>
    <t>龙交函〔2022〕430号</t>
  </si>
  <si>
    <t>八</t>
  </si>
  <si>
    <t xml:space="preserve">梅州市 </t>
  </si>
  <si>
    <t>梅州市</t>
  </si>
  <si>
    <t>梅县区</t>
  </si>
  <si>
    <t>柱坑至丰田</t>
  </si>
  <si>
    <t>梅县区交规〔2022〕154号</t>
  </si>
  <si>
    <t>梅县区交基〔2022〕160号</t>
  </si>
  <si>
    <t>梅县区桃尧镇大美至螺江公路改造工程</t>
  </si>
  <si>
    <t>梅县区交规〔2022〕33号</t>
  </si>
  <si>
    <t>梅县区交基〔2022〕54号</t>
  </si>
  <si>
    <t>葵黄至群达</t>
  </si>
  <si>
    <t>梅县区交规〔2022〕158号</t>
  </si>
  <si>
    <t>梅县区交基〔2022〕181号</t>
  </si>
  <si>
    <t>苏溪至檀江</t>
  </si>
  <si>
    <t>梅县区交规〔2022〕162号</t>
  </si>
  <si>
    <t>梅县区交基〔2022〕158号</t>
  </si>
  <si>
    <t>坑美至文普</t>
  </si>
  <si>
    <t>梅县区交规〔2022〕155号</t>
  </si>
  <si>
    <t>梅县区交基〔2022〕182号</t>
  </si>
  <si>
    <t>七朱至马径</t>
  </si>
  <si>
    <t>梅县区交规〔2022〕161号</t>
  </si>
  <si>
    <t>梅县区交基〔2022〕163号</t>
  </si>
  <si>
    <t>宜塘至石篆</t>
  </si>
  <si>
    <t>梅县区交规〔2022〕157号</t>
  </si>
  <si>
    <t>梅县区交基〔2022〕162号</t>
  </si>
  <si>
    <t>国道至寨下</t>
  </si>
  <si>
    <t>梅县区交规〔2022〕159号</t>
  </si>
  <si>
    <t>梅县区交基〔2022〕174号</t>
  </si>
  <si>
    <t>溪联至东溪</t>
  </si>
  <si>
    <t>梅县区交规〔2022〕163号</t>
  </si>
  <si>
    <t>梅县区交基〔2022〕179号</t>
  </si>
  <si>
    <t>国道至蓝田</t>
  </si>
  <si>
    <t>梅县区交规〔2022〕156号</t>
  </si>
  <si>
    <t>梅县区交基〔2022〕178号</t>
  </si>
  <si>
    <t>蕉岭县</t>
  </si>
  <si>
    <t>Y113线仙人桥至暗石</t>
  </si>
  <si>
    <t>蕉府函〔2022〕93号</t>
  </si>
  <si>
    <t>蕉交基〔2022〕44号</t>
  </si>
  <si>
    <t>C359线淋泉坝至上合</t>
  </si>
  <si>
    <t>蕉交基〔2022〕48号</t>
  </si>
  <si>
    <t>Y125线蕉岭大桥至上村神岗1</t>
  </si>
  <si>
    <t>蕉交基〔2022〕49号</t>
  </si>
  <si>
    <t>Y339线水打坝至静水庵</t>
  </si>
  <si>
    <t>蕉交基〔2022〕56号</t>
  </si>
  <si>
    <t>梅江区</t>
  </si>
  <si>
    <t>梅江区西阳镇龙坑至高观音（Y357及Y298）道路改造工程</t>
  </si>
  <si>
    <t>梅江发改投审〔2022〕61号</t>
  </si>
  <si>
    <t>梅区交函〔2022〕28号</t>
  </si>
  <si>
    <t>兴宁市</t>
  </si>
  <si>
    <t>Y293线柏塘至官亭建制村通双车道改造工程</t>
  </si>
  <si>
    <t>兴市府函〔2021〕63号</t>
  </si>
  <si>
    <t>兴交字〔2022〕95号</t>
  </si>
  <si>
    <t>Y386线将军至长坑里建制村通双车道改造工程</t>
  </si>
  <si>
    <t>兴交字〔2022〕58号</t>
  </si>
  <si>
    <t>Y294线先锋至南方排建制村通双车道改造工程</t>
  </si>
  <si>
    <t>兴交字〔2022〕96号</t>
  </si>
  <si>
    <t>Y605线岩前至瑶兴建制村通双车道改造工程</t>
  </si>
  <si>
    <t>兴交字〔2020〕61号</t>
  </si>
  <si>
    <t>Y155线黄槐至双龙建制村通双车道改造工程</t>
  </si>
  <si>
    <t>兴交字〔2022〕99号</t>
  </si>
  <si>
    <t>Y174线大坪至咨洞建制村通双车道改造工程</t>
  </si>
  <si>
    <t>兴市府函〔2020〕51号</t>
  </si>
  <si>
    <t>丰顺县</t>
  </si>
  <si>
    <t>丰顺县丰良镇Y428线成西至五弦岽村升级改造（通建制村单改双）</t>
  </si>
  <si>
    <t>丰府办函〔2021〕193号</t>
  </si>
  <si>
    <t>丰交〔2022〕29号</t>
  </si>
  <si>
    <t>丰顺县留隍镇Y387线黄再木壳墩至上吉由古石升级改造（通建制村单改双）</t>
  </si>
  <si>
    <t>丰交〔2022〕25号</t>
  </si>
  <si>
    <t>丰顺县留隍镇Y208线留隍溪至黄礤升级改造（通建制村单改双）</t>
  </si>
  <si>
    <t>丰交〔2022〕24号</t>
  </si>
  <si>
    <t>五华县</t>
  </si>
  <si>
    <t>五华县X960线叶新至红洞段升级改造工程</t>
  </si>
  <si>
    <t>华府函〔2021〕126号</t>
  </si>
  <si>
    <t>华交字〔2022〕174号</t>
  </si>
  <si>
    <t>五华县Y282线中坑塘至新光村单车道改双车道工程</t>
  </si>
  <si>
    <t>华交字〔2022〕175号</t>
  </si>
  <si>
    <t>五华县Y127线雪圹龙至五星小学单车道改双车道工程</t>
  </si>
  <si>
    <t>华交字〔2022〕176号</t>
  </si>
  <si>
    <t>五华县X856线虎石至竹山段升级改造工程</t>
  </si>
  <si>
    <t>华交字〔2022〕177号</t>
  </si>
  <si>
    <t>五华县Y320线丁畲至吉祥单车道改双车道工程</t>
  </si>
  <si>
    <t>华交字〔2022〕178号</t>
  </si>
  <si>
    <t>五华县X008线大平至北洋段升级改造工程</t>
  </si>
  <si>
    <t>华交字〔2022〕179号</t>
  </si>
  <si>
    <t>大埔县</t>
  </si>
  <si>
    <t>石圳—大陂坑</t>
  </si>
  <si>
    <t>埔交〔2022〕42号</t>
  </si>
  <si>
    <t>埔交〔2022〕57号</t>
  </si>
  <si>
    <t>逆流-福缘</t>
  </si>
  <si>
    <t>百侯-南山</t>
  </si>
  <si>
    <t>多宝村口-虎市</t>
  </si>
  <si>
    <t>软桥-大坑尾</t>
  </si>
  <si>
    <t>双溪村—高寮</t>
  </si>
  <si>
    <t>楼下-孙公坪</t>
  </si>
  <si>
    <t>新村-严背斜</t>
  </si>
  <si>
    <t>洋门-茅坪</t>
  </si>
  <si>
    <t>平远县</t>
  </si>
  <si>
    <t>罗田角至江子上</t>
  </si>
  <si>
    <t>平府函〔2022〕52号</t>
  </si>
  <si>
    <t>平交审字〔2022〕173号</t>
  </si>
  <si>
    <t>中行老圩至仰天湖</t>
  </si>
  <si>
    <t>平府函〔2020〕18号</t>
  </si>
  <si>
    <t>平交审字〔2022〕65号</t>
  </si>
  <si>
    <t>仁居至畲溪</t>
  </si>
  <si>
    <t>平交审字〔2022〕117号</t>
  </si>
  <si>
    <t>云板岗至文西</t>
  </si>
  <si>
    <t>平交审字〔2022〕130号</t>
  </si>
  <si>
    <t>大坪至上黄地</t>
  </si>
  <si>
    <t>平交审字〔2022〕115号</t>
  </si>
  <si>
    <t>大蕉线</t>
  </si>
  <si>
    <t>平交审字〔2022〕132号</t>
  </si>
  <si>
    <t>热柘至茅坪中村</t>
  </si>
  <si>
    <t>平交审字〔2022〕107号</t>
  </si>
  <si>
    <t>大柘至关上</t>
  </si>
  <si>
    <t>平交审字〔2022〕96号</t>
  </si>
  <si>
    <t>泗水至梅畲</t>
  </si>
  <si>
    <t>平交审字〔2022〕40号</t>
  </si>
  <si>
    <t>太平宫渡口</t>
  </si>
  <si>
    <t>渡改桥工程</t>
  </si>
  <si>
    <t>平交字〔2018〕2号</t>
  </si>
  <si>
    <t>九</t>
  </si>
  <si>
    <t>汕尾市</t>
  </si>
  <si>
    <t>陆丰市</t>
  </si>
  <si>
    <t>陆丰市X125线陂洋镇（K2+354～K16+433）段路面改建工程</t>
  </si>
  <si>
    <t>陆交运（2022）331号</t>
  </si>
  <si>
    <t>单车道改双车道工程（长山村委会 C135441581）</t>
  </si>
  <si>
    <t>陆交运〔2022〕267号</t>
  </si>
  <si>
    <t>单车道改双车道工程（北湖村委会 Y511441581）</t>
  </si>
  <si>
    <t>海丰县</t>
  </si>
  <si>
    <t>海丰县CD09线单车道改双车道工程</t>
  </si>
  <si>
    <t>海交行〔2022〕25号</t>
  </si>
  <si>
    <t>海丰县CD49线单车道改双车道工程</t>
  </si>
  <si>
    <t>海交行〔2022〕26号</t>
  </si>
  <si>
    <t>海丰县C378线单车道改双车道工程</t>
  </si>
  <si>
    <t>海交行〔2022〕23号</t>
  </si>
  <si>
    <t>海丰县CC39线单车道改双车道工程</t>
  </si>
  <si>
    <t>海交行〔2022〕24号</t>
  </si>
  <si>
    <t>陆河县</t>
  </si>
  <si>
    <t>龙岗路口至三丰祠堂旁</t>
  </si>
  <si>
    <t>普通国道联结工程</t>
  </si>
  <si>
    <t>陆交发〔2022〕172号</t>
  </si>
  <si>
    <t>陆交函（2022）86号</t>
  </si>
  <si>
    <t>枫树村委桥头至前坝村</t>
  </si>
  <si>
    <t>陆交函（2022）82号</t>
  </si>
  <si>
    <t>苏坑村下村至嶂下尾</t>
  </si>
  <si>
    <t>陆交函（2022）88号</t>
  </si>
  <si>
    <t>城区</t>
  </si>
  <si>
    <t>国道G236至张静中学改造工程</t>
  </si>
  <si>
    <t>红发财〔2020〕10号</t>
  </si>
  <si>
    <t>汕红交〔2022〕9号</t>
  </si>
  <si>
    <t>十</t>
  </si>
  <si>
    <t>河源市</t>
  </si>
  <si>
    <t>源城区</t>
  </si>
  <si>
    <t>源南镇Y260线白田至新杨路面改造工程</t>
  </si>
  <si>
    <t>源交函〔2022〕101号</t>
  </si>
  <si>
    <t>源交函〔2022〕118号</t>
  </si>
  <si>
    <t>和平县</t>
  </si>
  <si>
    <t>X183和平雪丰至龙川神背（石含至狮形段）路面提档升级工程</t>
  </si>
  <si>
    <t>和交规函〔2022〕112号</t>
  </si>
  <si>
    <t>和交规函〔2022〕135号</t>
  </si>
  <si>
    <t>Y620桂陂头电站至石江路面提档升级工程</t>
  </si>
  <si>
    <t>和交规函〔2022〕114号</t>
  </si>
  <si>
    <t>和交规函〔2022〕137号</t>
  </si>
  <si>
    <t>连平县</t>
  </si>
  <si>
    <t>田源镇Y286线（通建制村）建设改造四级双车道工程</t>
  </si>
  <si>
    <t>连交函〔2022〕220号</t>
  </si>
  <si>
    <t>连交函〔2022〕247号</t>
  </si>
  <si>
    <t>连平县县道X181线连平绣缎至龙川义都公路改造工程（二期）</t>
  </si>
  <si>
    <t>连交函〔2022〕237号</t>
  </si>
  <si>
    <t>连交函〔2022〕245号</t>
  </si>
  <si>
    <t>大湖镇湖东村C875线（路网提升）建设改造四级双车道工程</t>
  </si>
  <si>
    <t>连交函〔2022〕219号</t>
  </si>
  <si>
    <t>连交函〔2022〕246号</t>
  </si>
  <si>
    <t>龙川县</t>
  </si>
  <si>
    <t>龙川县丰稔镇Y756线单车道改双车道工程</t>
  </si>
  <si>
    <t>龙交规函〔2022〕145号</t>
  </si>
  <si>
    <t>龙发改〔2022〕516号</t>
  </si>
  <si>
    <t>龙川县丰稔镇Y785线K6+725～K9+580段单车道改双车道工程</t>
  </si>
  <si>
    <t>龙发改〔2022〕507号</t>
  </si>
  <si>
    <t>龙交规函〔2022〕170号</t>
  </si>
  <si>
    <t>龙川县佗城镇Y240线单车道改双车道工程</t>
  </si>
  <si>
    <t>龙发改〔2022〕689号</t>
  </si>
  <si>
    <t>龙交规函〔2022〕245号</t>
  </si>
  <si>
    <t>龙川县佗城镇Y231线K0+000～K6+719段单车道改双车道工程</t>
  </si>
  <si>
    <t>龙交规函〔2022〕161号</t>
  </si>
  <si>
    <t>龙发改〔2022〕539号</t>
  </si>
  <si>
    <t>龙川县铁场镇CY16线单车道改双车道工程</t>
  </si>
  <si>
    <t>龙发改〔2022〕846号</t>
  </si>
  <si>
    <t>龙交规函〔2022〕294号</t>
  </si>
  <si>
    <t>龙川县黎咀镇Y380、CN85线单车道改双车道工程</t>
  </si>
  <si>
    <t>龙发改〔2022〕848号</t>
  </si>
  <si>
    <t>龙交规函〔2022〕280号</t>
  </si>
  <si>
    <t>龙交规函〔2022〕98号</t>
  </si>
  <si>
    <t xml:space="preserve">龙川县铁场镇乡道Y781线通建制村单车道改双车道工程 </t>
  </si>
  <si>
    <t xml:space="preserve">龙发改〔2022〕817号 </t>
  </si>
  <si>
    <t>龙交规函〔2022〕314号</t>
  </si>
  <si>
    <t>东源县</t>
  </si>
  <si>
    <t>东源县黄田镇久社至横坑公路扩建工程</t>
  </si>
  <si>
    <t>435</t>
  </si>
  <si>
    <t>东交函〔2021〕377号</t>
  </si>
  <si>
    <t>东源县黄村镇Y684线K0+130~K0+717段公路扩建工程</t>
  </si>
  <si>
    <t>87</t>
  </si>
  <si>
    <t>东交函〔2022〕272号</t>
  </si>
  <si>
    <t>东源县涧头镇乐源村至黄沙片区道路扩建工程</t>
  </si>
  <si>
    <t>379</t>
  </si>
  <si>
    <t>东交函〔2022〕192号</t>
  </si>
  <si>
    <t>东源县黄村镇Y684线K3+530～K4+315段公路扩建工程</t>
  </si>
  <si>
    <t>141</t>
  </si>
  <si>
    <t>东交函〔2022〕273号</t>
  </si>
  <si>
    <t>东源县双江镇高陂村Y811线公路扩建工程</t>
  </si>
  <si>
    <t>243</t>
  </si>
  <si>
    <t>东交函〔2022〕30号</t>
  </si>
  <si>
    <t>东源县黄村镇Y685线黄村中学至三洞段公路扩建工程</t>
  </si>
  <si>
    <t>348</t>
  </si>
  <si>
    <t>东交函〔2022〕76号</t>
  </si>
  <si>
    <t>东源县黄村镇Y681线邬洞村委会至旱塘小组道路改造工程</t>
  </si>
  <si>
    <t>东交函〔2021〕442号</t>
  </si>
  <si>
    <t>东交函〔2022〕476号</t>
  </si>
  <si>
    <t>东源县顺天镇Y337线K0+000-K1+615段公路扩建工程</t>
  </si>
  <si>
    <t>0.99</t>
  </si>
  <si>
    <t>东交函〔2022〕467号</t>
  </si>
  <si>
    <t>东源县叶潭镇村道C09L线公路扩建工程</t>
  </si>
  <si>
    <t>440</t>
  </si>
  <si>
    <t>东交函〔2022〕177号</t>
  </si>
  <si>
    <t>东源县曾田镇C05W线公路扩建工程</t>
  </si>
  <si>
    <t>0.662</t>
  </si>
  <si>
    <t>97</t>
  </si>
  <si>
    <t>东交函〔2022〕159号</t>
  </si>
  <si>
    <t>东源县锡场镇C10X线厚洞路口至厚洞村委会段道路扩建工程</t>
  </si>
  <si>
    <t>东交函〔2022〕161号</t>
  </si>
  <si>
    <t>紫金县</t>
  </si>
  <si>
    <t>紫金县凤安镇仁里村Y274线单改双工程</t>
  </si>
  <si>
    <t>紫交基〔2022〕50号</t>
  </si>
  <si>
    <t>紫金县九和镇Y456线单改双工程</t>
  </si>
  <si>
    <t>紫交基〔2022〕54号</t>
  </si>
  <si>
    <t>紫金县龙窝镇Y149线单改双工程</t>
  </si>
  <si>
    <t>紫交基〔2022〕71号</t>
  </si>
  <si>
    <t>紫金县龙窝镇承龙嶂茶旅休闲旅游公路工程</t>
  </si>
  <si>
    <t>紫交基〔2022〕47号</t>
  </si>
  <si>
    <t>江东新区古竹镇乡道Y325线单车道改双车道工程</t>
  </si>
  <si>
    <t>河江东交批〔2021〕2号</t>
  </si>
  <si>
    <t>十一</t>
  </si>
  <si>
    <t xml:space="preserve">阳江市 </t>
  </si>
  <si>
    <t>阳江市</t>
  </si>
  <si>
    <t>江城区</t>
  </si>
  <si>
    <t>Y961线白雪-那拿单改双改造工程</t>
  </si>
  <si>
    <t>海交复
〔2022〕1号</t>
  </si>
  <si>
    <t>海交复
〔2022〕3号</t>
  </si>
  <si>
    <t>阳江高新区平冈镇元头村委会C076线单改双改造工程</t>
  </si>
  <si>
    <t>阳高规建复〔2022〕35号</t>
  </si>
  <si>
    <t>阳高规建复〔2022〕43号</t>
  </si>
  <si>
    <t>海陵岛经济开发试验区北汀村委会CH88线G234-朗下强村国省道路网联接工程</t>
  </si>
  <si>
    <t>海交复〔2022〕5号</t>
  </si>
  <si>
    <t>海交复〔2022〕6号</t>
  </si>
  <si>
    <t>海陵岛经济开发试验区北极村委会CK53线G234—北极村国省道路网联接工程</t>
  </si>
  <si>
    <t>海交复〔2022〕2号</t>
  </si>
  <si>
    <t>海交复〔2022〕4号</t>
  </si>
  <si>
    <t>高新区廉村村委会CM09线廉村大道国省道路网联接工程</t>
  </si>
  <si>
    <t>  阳交复〔2022〕17号</t>
  </si>
  <si>
    <t>阳交复〔2022〕48号</t>
  </si>
  <si>
    <t>江城区双
捷镇乐安村委会C281线G325-乐安村委会旱水垌村单改双改造工程</t>
  </si>
  <si>
    <t>江交函
〔2022〕17号</t>
  </si>
  <si>
    <t>江交函〔2022〕21号</t>
  </si>
  <si>
    <t>江城区城西街道那西村委会Y926线雅白线-那西单改双改造工程</t>
  </si>
  <si>
    <t>江交函〔2022〕
19号</t>
  </si>
  <si>
    <t>江交函〔2022〕22号</t>
  </si>
  <si>
    <t>阳东区</t>
  </si>
  <si>
    <t>阳东区X824线雅韶至台丹段联结工程（K5+689～K6+639）</t>
  </si>
  <si>
    <t>东府办函〔2022〕54号</t>
  </si>
  <si>
    <t>东交复〔2022〕208号</t>
  </si>
  <si>
    <t>阳东区Y425线阳江监狱至那关建制村通双车道改造工程</t>
  </si>
  <si>
    <t>东交复〔2022〕210号</t>
  </si>
  <si>
    <t>阳东区Y411线寿长村委会至三丫村建制村通双车道改造工程</t>
  </si>
  <si>
    <t>东交复〔2022〕174号</t>
  </si>
  <si>
    <t>阳东区C058线莲塘小学至三山加油站建制村通双车道改造工程</t>
  </si>
  <si>
    <t>东交复〔2022〕54号</t>
  </si>
  <si>
    <t>阳东区Y517线大八至长坪建制村通双车道改造工程</t>
  </si>
  <si>
    <t>东交复〔2022〕186号</t>
  </si>
  <si>
    <t>阳东区Y464线乐郊村委会至积余塘建制村通双车道改造工程</t>
  </si>
  <si>
    <t>东交复〔2022〕178号</t>
  </si>
  <si>
    <t>阳东区Y507线朝金至朝东建制村通双车道改造工程</t>
  </si>
  <si>
    <t>东交复〔2022〕184号</t>
  </si>
  <si>
    <t>阳东区Y420线红丰村委会至金华村建制村通双车道改造工程</t>
  </si>
  <si>
    <t>东交复〔2022〕176号</t>
  </si>
  <si>
    <t>阳西县</t>
  </si>
  <si>
    <t>织河线-河南</t>
  </si>
  <si>
    <t>西交复﹝2022﹞844号</t>
  </si>
  <si>
    <t>潭溪线-微波站</t>
  </si>
  <si>
    <t>西交复﹝2022﹞845号</t>
  </si>
  <si>
    <t>沙沙线-驱龙</t>
  </si>
  <si>
    <t>西交复﹝2022﹞846号</t>
  </si>
  <si>
    <t>程龙线－龙岗</t>
  </si>
  <si>
    <t>西交复﹝2022﹞847号</t>
  </si>
  <si>
    <t>寿场后山头-新村</t>
  </si>
  <si>
    <t>西交复﹝2022﹞848号</t>
  </si>
  <si>
    <t>横高线-竹山村</t>
  </si>
  <si>
    <t>西交复﹝2022﹞849号</t>
  </si>
  <si>
    <t>雅吴线-大潭村</t>
  </si>
  <si>
    <t>西交复﹝2022﹞871号</t>
  </si>
  <si>
    <t>沙沙线－塘尾</t>
  </si>
  <si>
    <t>西交复﹝2022﹞872号</t>
  </si>
  <si>
    <t>阳春市</t>
  </si>
  <si>
    <t>阳春市八甲镇X593线单改双工程（K22+222-K33+213）</t>
  </si>
  <si>
    <t>春交复〔2022〕36号</t>
  </si>
  <si>
    <t>春交函〔2022〕120号</t>
  </si>
  <si>
    <t>阳春市合水镇X810线单改双工程（K2+165-K10+845）</t>
  </si>
  <si>
    <t>春交复〔2022〕55号</t>
  </si>
  <si>
    <t>春交函〔2022〕94号</t>
  </si>
  <si>
    <t>阳春市岗美镇X801线单改双工程（K12+858-K23+882）</t>
  </si>
  <si>
    <t>春交复〔2022〕53号</t>
  </si>
  <si>
    <t>春交函〔2022〕110号</t>
  </si>
  <si>
    <t>十二</t>
  </si>
  <si>
    <t>清远市</t>
  </si>
  <si>
    <t>清城区</t>
  </si>
  <si>
    <t>清城区Y175线通建制村公路改造工程</t>
  </si>
  <si>
    <t>清远市清城区政府关于同意建立项目库的批复</t>
  </si>
  <si>
    <t>清城交复〔2022〕33号</t>
  </si>
  <si>
    <t>清新区</t>
  </si>
  <si>
    <t>石潭至石湖</t>
  </si>
  <si>
    <t>区政府办公室请示呈批表2209025</t>
  </si>
  <si>
    <t>清新交〔2022〕170号</t>
  </si>
  <si>
    <t>佛冈县</t>
  </si>
  <si>
    <t>佛冈县X842线K6+305-K6+872段县道网提升工程</t>
  </si>
  <si>
    <t>县道网提升</t>
  </si>
  <si>
    <t>佛交复〔2022〕20号</t>
  </si>
  <si>
    <t>佛冈县CV84线G106-象弼咀衔接国道路网联结工程</t>
  </si>
  <si>
    <t>衔接国道</t>
  </si>
  <si>
    <t>佛冈县C913线吉田-低村衔接国道路网联结工程</t>
  </si>
  <si>
    <t>英德市</t>
  </si>
  <si>
    <t>Y477线波罗-东风</t>
  </si>
  <si>
    <t>英发改资〔2022〕267号</t>
  </si>
  <si>
    <t>英交施批〔2022〕18号</t>
  </si>
  <si>
    <t>Y761线环库路至大埔</t>
  </si>
  <si>
    <t>四级公路</t>
  </si>
  <si>
    <t>阳山县</t>
  </si>
  <si>
    <t>塘楼--坦塘</t>
  </si>
  <si>
    <t>阳交复函〔2022〕47号</t>
  </si>
  <si>
    <t>阳交复函〔2022〕120号</t>
  </si>
  <si>
    <t>宫花至邓公（宫花至上坪）</t>
  </si>
  <si>
    <t>阳交复函〔2022〕121号</t>
  </si>
  <si>
    <t>水口路口至莲塘、大冲</t>
  </si>
  <si>
    <t>阳交复函〔2022〕122号</t>
  </si>
  <si>
    <t>均安--六古</t>
  </si>
  <si>
    <t>阳交复函〔2022〕123号</t>
  </si>
  <si>
    <t>连州市</t>
  </si>
  <si>
    <t>连州Y921线通建制村公路单车道改双车道工程</t>
  </si>
  <si>
    <t>连府函〔2022〕141号</t>
  </si>
  <si>
    <t>连交复〔2022〕25号</t>
  </si>
  <si>
    <t>连州Y667线通建制村公路单车道改双车道工程</t>
  </si>
  <si>
    <t>连山县</t>
  </si>
  <si>
    <t>高廖-社下</t>
  </si>
  <si>
    <t>山府函〔2022〕98号</t>
  </si>
  <si>
    <t>连南瑶族自治县</t>
  </si>
  <si>
    <t>Y755线单改双工程</t>
  </si>
  <si>
    <t>南府函〔2022〕289号</t>
  </si>
  <si>
    <t>南交复〔2022〕29号</t>
  </si>
  <si>
    <t>Y691线单改双工程</t>
  </si>
  <si>
    <t>十三</t>
  </si>
  <si>
    <t>潮州市</t>
  </si>
  <si>
    <t>潮安区</t>
  </si>
  <si>
    <t>黄山坑村道Y223单改双</t>
  </si>
  <si>
    <t>3.010</t>
  </si>
  <si>
    <t>3.643</t>
  </si>
  <si>
    <t>安交基〔2022〕35号</t>
  </si>
  <si>
    <t>归湖镇草塘村道Y230单改双工程</t>
  </si>
  <si>
    <t>1.500</t>
  </si>
  <si>
    <t>3.450</t>
  </si>
  <si>
    <t>安交基{2022}37号</t>
  </si>
  <si>
    <t>饶平县</t>
  </si>
  <si>
    <t>饶平县“四好农村路”2023年通建制村单改双项目新丰镇乡道Y583下葵--邱厝改造工程</t>
  </si>
  <si>
    <t>饶府办复〔2022〕12号</t>
  </si>
  <si>
    <t>饶交基〔2022〕105号</t>
  </si>
  <si>
    <t>饶平县“四好农村路”2023年通建制村单改双项目建饶镇乡道Y423乙白线改造工程</t>
  </si>
  <si>
    <t>3.200</t>
  </si>
  <si>
    <t>饶平县“四好农村路”2023年通建制村单改双项目樟溪镇Y651径中--内庵线改造工程</t>
  </si>
  <si>
    <t>2.227</t>
  </si>
  <si>
    <t>饶平县“四好农村路”2023年通建制村单改双项目海山镇村道CO22美宅线改造工程</t>
  </si>
  <si>
    <t>1.533</t>
  </si>
  <si>
    <t>饶平县“四好农村路”2023年通建制村单改双项目新丰镇乡道Y581荣东--大光线改造工程</t>
  </si>
  <si>
    <t>十四</t>
  </si>
  <si>
    <t>揭阳市</t>
  </si>
  <si>
    <t>惠来县</t>
  </si>
  <si>
    <t>惠来县C300镇田线单改双工程</t>
  </si>
  <si>
    <t>惠交〔2022〕161号</t>
  </si>
  <si>
    <t>惠来县C214宁寨环村线单改双工程</t>
  </si>
  <si>
    <t>惠交〔2022〕162号</t>
  </si>
  <si>
    <t>惠来县Y175五寄线单改双工程</t>
  </si>
  <si>
    <t>惠交〔2022〕163号</t>
  </si>
  <si>
    <t>惠来县Y239新林线单改双工程</t>
  </si>
  <si>
    <t>惠交〔2022〕164号</t>
  </si>
  <si>
    <t>普宁市</t>
  </si>
  <si>
    <t>普宁市大坝镇新东坑村通建制村公路Y408线K3+310-K4+810段单改双车道工程</t>
  </si>
  <si>
    <t>普交发〔2022〕156号</t>
  </si>
  <si>
    <t>普宁市云落镇云楼村通建制村公路Y488线K0+848-K3+848段单改双车道工程</t>
  </si>
  <si>
    <t>普交发〔2022〕160号</t>
  </si>
  <si>
    <t>衔接国道G324线的乡道流马线Y320线K3+470-K3+972段单改双车道工程</t>
  </si>
  <si>
    <t>普交发〔2022〕162号</t>
  </si>
  <si>
    <t>揭西县</t>
  </si>
  <si>
    <t>揭西县X832龙关-南长线改造工程</t>
  </si>
  <si>
    <t>揭西交〔2022〕228号</t>
  </si>
  <si>
    <t>揭东区</t>
  </si>
  <si>
    <t>桐下线</t>
  </si>
  <si>
    <t>揭东交函〔2022〕123号</t>
  </si>
  <si>
    <t>胜寨线</t>
  </si>
  <si>
    <t>揭东交函〔2022〕124号</t>
  </si>
  <si>
    <t>少伯公线</t>
  </si>
  <si>
    <t>揭东交函〔2022〕125号</t>
  </si>
  <si>
    <t>十五</t>
  </si>
  <si>
    <t>云浮市</t>
  </si>
  <si>
    <t>云城区</t>
  </si>
  <si>
    <t xml:space="preserve">云城区县道X824红营村委会至四坑村委会段四升三改建工程 </t>
  </si>
  <si>
    <t>十七届21次〔2022〕14号云浮市云城区人民政府常务会议纪要</t>
  </si>
  <si>
    <t>云区交通〔2022〕121号</t>
  </si>
  <si>
    <t>云安区</t>
  </si>
  <si>
    <t>云安区白石镇X490线白石至石底段四升三改建工程</t>
  </si>
  <si>
    <t>云安发改投审〔2022〕148号</t>
  </si>
  <si>
    <t>云安区交复〔2022〕115号</t>
  </si>
  <si>
    <t>罗定市</t>
  </si>
  <si>
    <t>罗定市Y973线梅竹至並田公路单车道改双车道工程</t>
  </si>
  <si>
    <t>罗府办复〔2022〕293号</t>
  </si>
  <si>
    <t>罗交基〔2022〕141号</t>
  </si>
  <si>
    <t>罗定市Y952线罗镜至塘冲公路单车道改双车道工程</t>
  </si>
  <si>
    <t>罗交基〔2022〕142号</t>
  </si>
  <si>
    <t>罗定市Y821线黄泥塘至附台公路单车道改双车道工程</t>
  </si>
  <si>
    <t>罗交基〔2022〕140号</t>
  </si>
  <si>
    <t>罗交基〔2022〕143号</t>
  </si>
  <si>
    <t>新兴县</t>
  </si>
  <si>
    <t>新兴县县道X800线东成镇云敏村至思本村四升三改建工程</t>
  </si>
  <si>
    <t>新交函〔2022〕159号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</si>
</sst>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);[Red]\(0\)"/>
    <numFmt numFmtId="178" formatCode="0_ "/>
    <numFmt numFmtId="179" formatCode="0.000_);[Red]\(0.000\)"/>
    <numFmt numFmtId="180" formatCode="0.00_ "/>
  </numFmts>
  <fonts count="31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/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0" borderId="0">
      <protection locked="0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wrapText="1"/>
    </xf>
    <xf numFmtId="176" fontId="0" fillId="2" borderId="0" xfId="0" applyNumberFormat="1" applyFill="1">
      <alignment vertical="center"/>
    </xf>
    <xf numFmtId="178" fontId="0" fillId="2" borderId="0" xfId="0" applyNumberForma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78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>
      <alignment vertical="center"/>
    </xf>
    <xf numFmtId="178" fontId="7" fillId="2" borderId="1" xfId="41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>
      <alignment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7" fillId="2" borderId="2" xfId="41" applyNumberFormat="1" applyFont="1" applyFill="1" applyBorder="1" applyAlignment="1" applyProtection="1">
      <alignment horizontal="center" vertical="center" wrapText="1"/>
    </xf>
    <xf numFmtId="49" fontId="7" fillId="2" borderId="2" xfId="41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2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2" fontId="7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2" fontId="7" fillId="2" borderId="2" xfId="0" applyNumberFormat="1" applyFont="1" applyFill="1" applyBorder="1" applyAlignment="1">
      <alignment horizontal="center" vertical="center" wrapText="1"/>
    </xf>
    <xf numFmtId="0" fontId="7" fillId="2" borderId="1" xfId="4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8" fontId="7" fillId="2" borderId="7" xfId="41" applyNumberFormat="1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8" fontId="7" fillId="2" borderId="8" xfId="0" applyNumberFormat="1" applyFont="1" applyFill="1" applyBorder="1" applyAlignment="1">
      <alignment horizontal="center" vertical="center" wrapText="1"/>
    </xf>
    <xf numFmtId="178" fontId="7" fillId="2" borderId="8" xfId="41" applyNumberFormat="1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8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8" fontId="7" fillId="2" borderId="1" xfId="52" applyNumberFormat="1" applyFont="1" applyFill="1" applyBorder="1" applyAlignment="1">
      <alignment horizontal="center" vertical="center" wrapText="1"/>
    </xf>
    <xf numFmtId="179" fontId="7" fillId="2" borderId="1" xfId="52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2" borderId="1" xfId="0" applyNumberFormat="1" applyFont="1" applyFill="1" applyBorder="1" applyAlignment="1">
      <alignment horizontal="center" vertical="center"/>
    </xf>
    <xf numFmtId="178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7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2" xfId="0" applyNumberFormat="1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 wrapText="1"/>
    </xf>
    <xf numFmtId="180" fontId="7" fillId="2" borderId="1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1" xfId="41" applyNumberFormat="1" applyFont="1" applyFill="1" applyBorder="1" applyAlignment="1" applyProtection="1">
      <alignment horizontal="center" vertical="center" wrapText="1"/>
    </xf>
    <xf numFmtId="0" fontId="6" fillId="2" borderId="1" xfId="52" applyNumberFormat="1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176" fontId="6" fillId="2" borderId="1" xfId="52" applyNumberFormat="1" applyFont="1" applyFill="1" applyBorder="1" applyAlignment="1">
      <alignment horizontal="center" vertical="center" wrapText="1"/>
    </xf>
    <xf numFmtId="0" fontId="7" fillId="2" borderId="1" xfId="52" applyNumberFormat="1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176" fontId="7" fillId="2" borderId="1" xfId="52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2" borderId="7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49" fontId="7" fillId="2" borderId="7" xfId="41" applyNumberFormat="1" applyFont="1" applyFill="1" applyBorder="1" applyAlignment="1" applyProtection="1">
      <alignment horizontal="center" vertical="center" wrapText="1"/>
    </xf>
    <xf numFmtId="49" fontId="7" fillId="2" borderId="1" xfId="41" applyNumberFormat="1" applyFont="1" applyFill="1" applyBorder="1" applyAlignment="1" applyProtection="1">
      <alignment horizontal="center" vertical="center" wrapText="1"/>
    </xf>
    <xf numFmtId="178" fontId="7" fillId="2" borderId="1" xfId="41" applyNumberFormat="1" applyFont="1" applyFill="1" applyBorder="1" applyAlignment="1">
      <alignment horizontal="center" vertical="center" wrapText="1"/>
      <protection locked="0"/>
    </xf>
    <xf numFmtId="180" fontId="7" fillId="2" borderId="1" xfId="41" applyNumberFormat="1" applyFont="1" applyFill="1" applyBorder="1" applyAlignment="1" applyProtection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79" fontId="6" fillId="2" borderId="1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普通_活用表_亿元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_Book18 2_附件3：2015年国省道改造项目入库项目建议表 2 2" xfId="53"/>
  </cellStyles>
  <tableStyles count="0" defaultTableStyle="TableStyleMedium2" defaultPivotStyle="PivotStyleLight16"/>
  <colors>
    <mruColors>
      <color rgb="00FF0000"/>
      <color rgb="00EDEDED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N370"/>
  <sheetViews>
    <sheetView tabSelected="1" zoomScale="85" zoomScaleNormal="85" workbookViewId="0">
      <pane ySplit="3" topLeftCell="A4" activePane="bottomLeft" state="frozen"/>
      <selection/>
      <selection pane="bottomLeft" activeCell="M8" sqref="M8"/>
    </sheetView>
  </sheetViews>
  <sheetFormatPr defaultColWidth="9" defaultRowHeight="15"/>
  <cols>
    <col min="1" max="1" width="7.5" style="2" customWidth="1"/>
    <col min="2" max="3" width="9" style="2"/>
    <col min="4" max="4" width="26.3333333333333" style="3" customWidth="1"/>
    <col min="5" max="5" width="12.45" style="2" customWidth="1"/>
    <col min="6" max="7" width="9" style="2"/>
    <col min="8" max="8" width="11.3083333333333" style="4" customWidth="1"/>
    <col min="9" max="9" width="9" style="2"/>
    <col min="10" max="10" width="12.875" style="5"/>
    <col min="11" max="11" width="13.6916666666667" style="5" customWidth="1"/>
    <col min="12" max="12" width="12.1583333333333" style="6" customWidth="1"/>
    <col min="13" max="13" width="11.3083333333333" style="6" customWidth="1"/>
    <col min="14" max="16384" width="9" style="2"/>
  </cols>
  <sheetData>
    <row r="1" ht="30" customHeight="1" spans="1:13">
      <c r="A1" s="7" t="s">
        <v>0</v>
      </c>
      <c r="B1" s="7"/>
      <c r="C1" s="8"/>
      <c r="D1" s="9"/>
      <c r="E1" s="8"/>
      <c r="F1" s="8"/>
      <c r="G1" s="10"/>
      <c r="H1" s="10"/>
      <c r="I1" s="8"/>
      <c r="J1" s="31"/>
      <c r="K1" s="31"/>
      <c r="L1" s="31"/>
      <c r="M1" s="8"/>
    </row>
    <row r="2" ht="42" customHeight="1" spans="1:14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  <c r="M2" s="12"/>
      <c r="N2" s="12"/>
    </row>
    <row r="3" ht="42" spans="1:1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5" t="s">
        <v>9</v>
      </c>
      <c r="I3" s="14" t="s">
        <v>10</v>
      </c>
      <c r="J3" s="32" t="s">
        <v>11</v>
      </c>
      <c r="K3" s="32" t="s">
        <v>12</v>
      </c>
      <c r="L3" s="33" t="s">
        <v>13</v>
      </c>
      <c r="M3" s="34"/>
      <c r="N3" s="32" t="s">
        <v>14</v>
      </c>
    </row>
    <row r="4" s="1" customFormat="1" ht="27" customHeight="1" spans="1:14">
      <c r="A4" s="16"/>
      <c r="B4" s="17" t="s">
        <v>15</v>
      </c>
      <c r="C4" s="17" t="s">
        <v>16</v>
      </c>
      <c r="D4" s="17"/>
      <c r="E4" s="17"/>
      <c r="F4" s="18"/>
      <c r="G4" s="19"/>
      <c r="H4" s="19">
        <f>SUBTOTAL(9,H6:H370)</f>
        <v>999.423000000001</v>
      </c>
      <c r="I4" s="18"/>
      <c r="J4" s="17">
        <f>SUBTOTAL(9,J6:J370)</f>
        <v>181121.859438077</v>
      </c>
      <c r="K4" s="17">
        <v>80000</v>
      </c>
      <c r="L4" s="17" t="s">
        <v>17</v>
      </c>
      <c r="M4" s="17" t="s">
        <v>18</v>
      </c>
      <c r="N4" s="35"/>
    </row>
    <row r="5" s="1" customFormat="1" ht="29.1" customHeight="1" outlineLevel="1" spans="1:14">
      <c r="A5" s="16" t="s">
        <v>19</v>
      </c>
      <c r="B5" s="17" t="s">
        <v>20</v>
      </c>
      <c r="C5" s="17" t="s">
        <v>21</v>
      </c>
      <c r="D5" s="17"/>
      <c r="E5" s="17"/>
      <c r="F5" s="18"/>
      <c r="G5" s="19"/>
      <c r="H5" s="19">
        <f>SUBTOTAL(9,H6:H38)</f>
        <v>132.049</v>
      </c>
      <c r="I5" s="18"/>
      <c r="J5" s="17">
        <f>SUBTOTAL(9,J6:J38)</f>
        <v>24101.1934</v>
      </c>
      <c r="K5" s="17">
        <v>7656</v>
      </c>
      <c r="L5" s="21"/>
      <c r="M5" s="36"/>
      <c r="N5" s="35"/>
    </row>
    <row r="6" ht="50" customHeight="1" outlineLevel="2" spans="1:14">
      <c r="A6" s="20">
        <v>1</v>
      </c>
      <c r="B6" s="21" t="s">
        <v>20</v>
      </c>
      <c r="C6" s="21" t="s">
        <v>22</v>
      </c>
      <c r="D6" s="21" t="s">
        <v>23</v>
      </c>
      <c r="E6" s="21" t="s">
        <v>24</v>
      </c>
      <c r="F6" s="22">
        <v>5</v>
      </c>
      <c r="G6" s="23">
        <v>5.677</v>
      </c>
      <c r="H6" s="23">
        <v>0.677</v>
      </c>
      <c r="I6" s="22" t="s">
        <v>25</v>
      </c>
      <c r="J6" s="21">
        <v>100.7349</v>
      </c>
      <c r="K6" s="21">
        <v>44</v>
      </c>
      <c r="L6" s="21" t="s">
        <v>26</v>
      </c>
      <c r="M6" s="36" t="s">
        <v>27</v>
      </c>
      <c r="N6" s="37"/>
    </row>
    <row r="7" ht="50" customHeight="1" outlineLevel="2" spans="1:14">
      <c r="A7" s="20">
        <v>2</v>
      </c>
      <c r="B7" s="21" t="s">
        <v>20</v>
      </c>
      <c r="C7" s="21" t="s">
        <v>22</v>
      </c>
      <c r="D7" s="21" t="s">
        <v>28</v>
      </c>
      <c r="E7" s="21" t="s">
        <v>24</v>
      </c>
      <c r="F7" s="22">
        <v>0.7</v>
      </c>
      <c r="G7" s="23">
        <v>6.41</v>
      </c>
      <c r="H7" s="23">
        <v>5.71</v>
      </c>
      <c r="I7" s="22" t="s">
        <v>25</v>
      </c>
      <c r="J7" s="21">
        <v>817.2862</v>
      </c>
      <c r="K7" s="21">
        <v>132</v>
      </c>
      <c r="L7" s="21" t="s">
        <v>29</v>
      </c>
      <c r="M7" s="36" t="s">
        <v>30</v>
      </c>
      <c r="N7" s="37"/>
    </row>
    <row r="8" ht="50" customHeight="1" outlineLevel="2" spans="1:14">
      <c r="A8" s="20">
        <v>3</v>
      </c>
      <c r="B8" s="20" t="s">
        <v>20</v>
      </c>
      <c r="C8" s="20" t="s">
        <v>31</v>
      </c>
      <c r="D8" s="22" t="s">
        <v>32</v>
      </c>
      <c r="E8" s="21" t="s">
        <v>24</v>
      </c>
      <c r="F8" s="22">
        <v>0</v>
      </c>
      <c r="G8" s="22">
        <v>1.506</v>
      </c>
      <c r="H8" s="23">
        <v>1.506</v>
      </c>
      <c r="I8" s="22" t="s">
        <v>25</v>
      </c>
      <c r="J8" s="21">
        <v>504</v>
      </c>
      <c r="K8" s="21">
        <v>98</v>
      </c>
      <c r="L8" s="22"/>
      <c r="M8" s="36" t="s">
        <v>33</v>
      </c>
      <c r="N8" s="37"/>
    </row>
    <row r="9" ht="50" customHeight="1" outlineLevel="2" spans="1:14">
      <c r="A9" s="20">
        <v>4</v>
      </c>
      <c r="B9" s="20" t="s">
        <v>20</v>
      </c>
      <c r="C9" s="20" t="s">
        <v>31</v>
      </c>
      <c r="D9" s="22" t="s">
        <v>34</v>
      </c>
      <c r="E9" s="21" t="s">
        <v>24</v>
      </c>
      <c r="F9" s="20">
        <v>0</v>
      </c>
      <c r="G9" s="24">
        <v>1.111</v>
      </c>
      <c r="H9" s="24">
        <v>1.111</v>
      </c>
      <c r="I9" s="22" t="s">
        <v>25</v>
      </c>
      <c r="J9" s="21">
        <v>3200</v>
      </c>
      <c r="K9" s="21">
        <v>30</v>
      </c>
      <c r="L9" s="22"/>
      <c r="M9" s="36" t="s">
        <v>35</v>
      </c>
      <c r="N9" s="37"/>
    </row>
    <row r="10" ht="50" customHeight="1" outlineLevel="2" spans="1:14">
      <c r="A10" s="20">
        <v>5</v>
      </c>
      <c r="B10" s="22" t="s">
        <v>20</v>
      </c>
      <c r="C10" s="22" t="s">
        <v>36</v>
      </c>
      <c r="D10" s="22" t="s">
        <v>37</v>
      </c>
      <c r="E10" s="21" t="s">
        <v>38</v>
      </c>
      <c r="F10" s="22">
        <v>2.964</v>
      </c>
      <c r="G10" s="22">
        <v>10.389</v>
      </c>
      <c r="H10" s="25">
        <v>7.425</v>
      </c>
      <c r="I10" s="22" t="s">
        <v>39</v>
      </c>
      <c r="J10" s="21">
        <v>1374</v>
      </c>
      <c r="K10" s="21">
        <v>416</v>
      </c>
      <c r="L10" s="21"/>
      <c r="M10" s="36" t="s">
        <v>40</v>
      </c>
      <c r="N10" s="37"/>
    </row>
    <row r="11" ht="50" customHeight="1" outlineLevel="2" spans="1:14">
      <c r="A11" s="20">
        <v>6</v>
      </c>
      <c r="B11" s="21" t="s">
        <v>20</v>
      </c>
      <c r="C11" s="21" t="s">
        <v>41</v>
      </c>
      <c r="D11" s="20" t="s">
        <v>42</v>
      </c>
      <c r="E11" s="21" t="s">
        <v>24</v>
      </c>
      <c r="F11" s="22">
        <v>0</v>
      </c>
      <c r="G11" s="23">
        <v>4.456</v>
      </c>
      <c r="H11" s="23">
        <v>4.456</v>
      </c>
      <c r="I11" s="22" t="s">
        <v>25</v>
      </c>
      <c r="J11" s="38">
        <v>712.96</v>
      </c>
      <c r="K11" s="21">
        <v>290</v>
      </c>
      <c r="L11" s="21" t="s">
        <v>43</v>
      </c>
      <c r="M11" s="36" t="s">
        <v>44</v>
      </c>
      <c r="N11" s="37"/>
    </row>
    <row r="12" ht="50" customHeight="1" outlineLevel="2" spans="1:14">
      <c r="A12" s="20">
        <v>7</v>
      </c>
      <c r="B12" s="21" t="s">
        <v>20</v>
      </c>
      <c r="C12" s="21" t="s">
        <v>41</v>
      </c>
      <c r="D12" s="20" t="s">
        <v>45</v>
      </c>
      <c r="E12" s="21" t="s">
        <v>24</v>
      </c>
      <c r="F12" s="22">
        <v>0</v>
      </c>
      <c r="G12" s="23">
        <v>1.838</v>
      </c>
      <c r="H12" s="23">
        <v>1.838</v>
      </c>
      <c r="I12" s="22" t="s">
        <v>25</v>
      </c>
      <c r="J12" s="38">
        <v>324.64</v>
      </c>
      <c r="K12" s="21">
        <v>119</v>
      </c>
      <c r="L12" s="21" t="s">
        <v>43</v>
      </c>
      <c r="M12" s="36" t="s">
        <v>46</v>
      </c>
      <c r="N12" s="37"/>
    </row>
    <row r="13" ht="50" customHeight="1" outlineLevel="2" spans="1:14">
      <c r="A13" s="20">
        <v>8</v>
      </c>
      <c r="B13" s="21" t="s">
        <v>20</v>
      </c>
      <c r="C13" s="21" t="s">
        <v>41</v>
      </c>
      <c r="D13" s="22" t="s">
        <v>47</v>
      </c>
      <c r="E13" s="21" t="s">
        <v>24</v>
      </c>
      <c r="F13" s="22">
        <v>0</v>
      </c>
      <c r="G13" s="23">
        <v>9.314</v>
      </c>
      <c r="H13" s="23">
        <v>9.314</v>
      </c>
      <c r="I13" s="22" t="s">
        <v>25</v>
      </c>
      <c r="J13" s="38">
        <v>1676.52</v>
      </c>
      <c r="K13" s="21">
        <v>559</v>
      </c>
      <c r="L13" s="21" t="s">
        <v>43</v>
      </c>
      <c r="M13" s="36" t="s">
        <v>48</v>
      </c>
      <c r="N13" s="37"/>
    </row>
    <row r="14" ht="50" customHeight="1" outlineLevel="2" spans="1:14">
      <c r="A14" s="20">
        <v>9</v>
      </c>
      <c r="B14" s="20" t="s">
        <v>20</v>
      </c>
      <c r="C14" s="20" t="s">
        <v>49</v>
      </c>
      <c r="D14" s="22" t="s">
        <v>50</v>
      </c>
      <c r="E14" s="21" t="s">
        <v>24</v>
      </c>
      <c r="F14" s="22">
        <v>6.766</v>
      </c>
      <c r="G14" s="23">
        <v>14.325</v>
      </c>
      <c r="H14" s="23">
        <v>7.559</v>
      </c>
      <c r="I14" s="22" t="s">
        <v>25</v>
      </c>
      <c r="J14" s="21">
        <v>850.4534</v>
      </c>
      <c r="K14" s="21">
        <v>89</v>
      </c>
      <c r="L14" s="21" t="s">
        <v>51</v>
      </c>
      <c r="M14" s="36" t="s">
        <v>52</v>
      </c>
      <c r="N14" s="37"/>
    </row>
    <row r="15" ht="50" customHeight="1" outlineLevel="2" spans="1:14">
      <c r="A15" s="20">
        <v>10</v>
      </c>
      <c r="B15" s="20" t="s">
        <v>20</v>
      </c>
      <c r="C15" s="20" t="s">
        <v>49</v>
      </c>
      <c r="D15" s="22" t="s">
        <v>53</v>
      </c>
      <c r="E15" s="21" t="s">
        <v>24</v>
      </c>
      <c r="F15" s="22">
        <v>0</v>
      </c>
      <c r="G15" s="23">
        <v>6.022</v>
      </c>
      <c r="H15" s="23">
        <v>6.022</v>
      </c>
      <c r="I15" s="22" t="s">
        <v>25</v>
      </c>
      <c r="J15" s="21">
        <v>822.44</v>
      </c>
      <c r="K15" s="21">
        <v>391</v>
      </c>
      <c r="L15" s="21"/>
      <c r="M15" s="36" t="s">
        <v>54</v>
      </c>
      <c r="N15" s="37"/>
    </row>
    <row r="16" ht="50" customHeight="1" outlineLevel="2" spans="1:14">
      <c r="A16" s="20">
        <v>11</v>
      </c>
      <c r="B16" s="21" t="s">
        <v>20</v>
      </c>
      <c r="C16" s="21" t="s">
        <v>55</v>
      </c>
      <c r="D16" s="21" t="s">
        <v>56</v>
      </c>
      <c r="E16" s="21" t="s">
        <v>24</v>
      </c>
      <c r="F16" s="22">
        <v>0</v>
      </c>
      <c r="G16" s="23">
        <v>3.208</v>
      </c>
      <c r="H16" s="23">
        <v>3.208</v>
      </c>
      <c r="I16" s="22" t="s">
        <v>25</v>
      </c>
      <c r="J16" s="21">
        <v>274.0929</v>
      </c>
      <c r="K16" s="21">
        <v>209</v>
      </c>
      <c r="L16" s="21" t="s">
        <v>57</v>
      </c>
      <c r="M16" s="36" t="s">
        <v>58</v>
      </c>
      <c r="N16" s="37"/>
    </row>
    <row r="17" ht="50" customHeight="1" outlineLevel="2" spans="1:14">
      <c r="A17" s="20">
        <v>12</v>
      </c>
      <c r="B17" s="21" t="s">
        <v>20</v>
      </c>
      <c r="C17" s="21" t="s">
        <v>55</v>
      </c>
      <c r="D17" s="21" t="s">
        <v>59</v>
      </c>
      <c r="E17" s="21" t="s">
        <v>24</v>
      </c>
      <c r="F17" s="22">
        <v>0</v>
      </c>
      <c r="G17" s="23">
        <v>2.655</v>
      </c>
      <c r="H17" s="23">
        <v>2.655</v>
      </c>
      <c r="I17" s="22" t="s">
        <v>25</v>
      </c>
      <c r="J17" s="21">
        <v>200</v>
      </c>
      <c r="K17" s="21">
        <v>130</v>
      </c>
      <c r="L17" s="21" t="s">
        <v>57</v>
      </c>
      <c r="M17" s="36" t="s">
        <v>60</v>
      </c>
      <c r="N17" s="37"/>
    </row>
    <row r="18" ht="50" customHeight="1" outlineLevel="2" spans="1:14">
      <c r="A18" s="20">
        <v>13</v>
      </c>
      <c r="B18" s="21" t="s">
        <v>20</v>
      </c>
      <c r="C18" s="21" t="s">
        <v>55</v>
      </c>
      <c r="D18" s="20" t="s">
        <v>61</v>
      </c>
      <c r="E18" s="21" t="s">
        <v>24</v>
      </c>
      <c r="F18" s="20">
        <v>0</v>
      </c>
      <c r="G18" s="24">
        <v>2.91</v>
      </c>
      <c r="H18" s="24">
        <v>2.91</v>
      </c>
      <c r="I18" s="22" t="s">
        <v>25</v>
      </c>
      <c r="J18" s="21">
        <v>236</v>
      </c>
      <c r="K18" s="21">
        <v>189</v>
      </c>
      <c r="L18" s="21" t="s">
        <v>57</v>
      </c>
      <c r="M18" s="36" t="s">
        <v>62</v>
      </c>
      <c r="N18" s="37"/>
    </row>
    <row r="19" ht="50" customHeight="1" outlineLevel="2" spans="1:14">
      <c r="A19" s="20">
        <v>14</v>
      </c>
      <c r="B19" s="26" t="s">
        <v>20</v>
      </c>
      <c r="C19" s="26" t="s">
        <v>63</v>
      </c>
      <c r="D19" s="26" t="s">
        <v>64</v>
      </c>
      <c r="E19" s="27" t="s">
        <v>65</v>
      </c>
      <c r="F19" s="28">
        <v>0</v>
      </c>
      <c r="G19" s="28">
        <v>11.798</v>
      </c>
      <c r="H19" s="28">
        <v>11.798</v>
      </c>
      <c r="I19" s="26" t="s">
        <v>39</v>
      </c>
      <c r="J19" s="26">
        <v>1466</v>
      </c>
      <c r="K19" s="26">
        <v>536</v>
      </c>
      <c r="L19" s="39" t="s">
        <v>66</v>
      </c>
      <c r="M19" s="40" t="s">
        <v>67</v>
      </c>
      <c r="N19" s="37"/>
    </row>
    <row r="20" ht="50" customHeight="1" outlineLevel="2" spans="1:14">
      <c r="A20" s="20">
        <v>15</v>
      </c>
      <c r="B20" s="20" t="s">
        <v>20</v>
      </c>
      <c r="C20" s="20" t="s">
        <v>68</v>
      </c>
      <c r="D20" s="20" t="s">
        <v>69</v>
      </c>
      <c r="E20" s="21" t="s">
        <v>24</v>
      </c>
      <c r="F20" s="20">
        <v>0</v>
      </c>
      <c r="G20" s="24">
        <v>6.305</v>
      </c>
      <c r="H20" s="24">
        <v>6.305</v>
      </c>
      <c r="I20" s="22" t="s">
        <v>25</v>
      </c>
      <c r="J20" s="21">
        <v>1261</v>
      </c>
      <c r="K20" s="21">
        <v>410</v>
      </c>
      <c r="L20" s="22"/>
      <c r="M20" s="40" t="s">
        <v>70</v>
      </c>
      <c r="N20" s="37"/>
    </row>
    <row r="21" ht="50" customHeight="1" outlineLevel="2" spans="1:14">
      <c r="A21" s="20">
        <v>16</v>
      </c>
      <c r="B21" s="20" t="s">
        <v>20</v>
      </c>
      <c r="C21" s="20" t="s">
        <v>68</v>
      </c>
      <c r="D21" s="20" t="s">
        <v>71</v>
      </c>
      <c r="E21" s="21" t="s">
        <v>24</v>
      </c>
      <c r="F21" s="20">
        <v>0</v>
      </c>
      <c r="G21" s="24">
        <v>4.945</v>
      </c>
      <c r="H21" s="24">
        <v>4.945</v>
      </c>
      <c r="I21" s="22" t="s">
        <v>25</v>
      </c>
      <c r="J21" s="21">
        <v>989</v>
      </c>
      <c r="K21" s="21">
        <v>321</v>
      </c>
      <c r="L21" s="22"/>
      <c r="M21" s="40" t="s">
        <v>72</v>
      </c>
      <c r="N21" s="37"/>
    </row>
    <row r="22" ht="50" customHeight="1" outlineLevel="2" spans="1:14">
      <c r="A22" s="20">
        <v>17</v>
      </c>
      <c r="B22" s="20" t="s">
        <v>20</v>
      </c>
      <c r="C22" s="20" t="s">
        <v>68</v>
      </c>
      <c r="D22" s="22" t="s">
        <v>73</v>
      </c>
      <c r="E22" s="21" t="s">
        <v>24</v>
      </c>
      <c r="F22" s="22">
        <v>0</v>
      </c>
      <c r="G22" s="22">
        <v>3.048</v>
      </c>
      <c r="H22" s="23">
        <v>3.048</v>
      </c>
      <c r="I22" s="22" t="s">
        <v>25</v>
      </c>
      <c r="J22" s="21">
        <v>457.2</v>
      </c>
      <c r="K22" s="21">
        <v>198</v>
      </c>
      <c r="L22" s="22"/>
      <c r="M22" s="40" t="s">
        <v>74</v>
      </c>
      <c r="N22" s="37"/>
    </row>
    <row r="23" ht="50" customHeight="1" outlineLevel="2" spans="1:14">
      <c r="A23" s="20">
        <v>18</v>
      </c>
      <c r="B23" s="20" t="s">
        <v>20</v>
      </c>
      <c r="C23" s="20" t="s">
        <v>68</v>
      </c>
      <c r="D23" s="21" t="s">
        <v>75</v>
      </c>
      <c r="E23" s="21" t="s">
        <v>24</v>
      </c>
      <c r="F23" s="22">
        <v>0</v>
      </c>
      <c r="G23" s="23">
        <v>2.566</v>
      </c>
      <c r="H23" s="23">
        <v>2.566</v>
      </c>
      <c r="I23" s="22" t="s">
        <v>25</v>
      </c>
      <c r="J23" s="21">
        <v>513.2</v>
      </c>
      <c r="K23" s="21">
        <v>151</v>
      </c>
      <c r="L23" s="22"/>
      <c r="M23" s="40" t="s">
        <v>76</v>
      </c>
      <c r="N23" s="37"/>
    </row>
    <row r="24" ht="50" customHeight="1" outlineLevel="2" spans="1:14">
      <c r="A24" s="20">
        <v>19</v>
      </c>
      <c r="B24" s="20" t="s">
        <v>20</v>
      </c>
      <c r="C24" s="20" t="s">
        <v>77</v>
      </c>
      <c r="D24" s="21" t="s">
        <v>78</v>
      </c>
      <c r="E24" s="21" t="s">
        <v>24</v>
      </c>
      <c r="F24" s="22">
        <v>0</v>
      </c>
      <c r="G24" s="23">
        <v>2.173</v>
      </c>
      <c r="H24" s="23">
        <v>2.173</v>
      </c>
      <c r="I24" s="22" t="s">
        <v>25</v>
      </c>
      <c r="J24" s="21">
        <v>221</v>
      </c>
      <c r="K24" s="41">
        <v>141</v>
      </c>
      <c r="L24" s="41" t="s">
        <v>79</v>
      </c>
      <c r="M24" s="20" t="s">
        <v>80</v>
      </c>
      <c r="N24" s="37"/>
    </row>
    <row r="25" ht="50" customHeight="1" outlineLevel="2" spans="1:14">
      <c r="A25" s="20">
        <v>20</v>
      </c>
      <c r="B25" s="20" t="s">
        <v>20</v>
      </c>
      <c r="C25" s="20" t="s">
        <v>77</v>
      </c>
      <c r="D25" s="21" t="s">
        <v>81</v>
      </c>
      <c r="E25" s="21" t="s">
        <v>24</v>
      </c>
      <c r="F25" s="22">
        <v>0</v>
      </c>
      <c r="G25" s="23">
        <v>6.11</v>
      </c>
      <c r="H25" s="23">
        <v>6.11</v>
      </c>
      <c r="I25" s="22" t="s">
        <v>25</v>
      </c>
      <c r="J25" s="21">
        <v>732</v>
      </c>
      <c r="K25" s="41">
        <v>397</v>
      </c>
      <c r="L25" s="41" t="s">
        <v>79</v>
      </c>
      <c r="M25" s="20" t="s">
        <v>82</v>
      </c>
      <c r="N25" s="37"/>
    </row>
    <row r="26" ht="50" customHeight="1" outlineLevel="2" spans="1:14">
      <c r="A26" s="20">
        <v>21</v>
      </c>
      <c r="B26" s="20" t="s">
        <v>20</v>
      </c>
      <c r="C26" s="20" t="s">
        <v>77</v>
      </c>
      <c r="D26" s="21" t="s">
        <v>83</v>
      </c>
      <c r="E26" s="21" t="s">
        <v>24</v>
      </c>
      <c r="F26" s="22">
        <v>0</v>
      </c>
      <c r="G26" s="23">
        <v>1.9</v>
      </c>
      <c r="H26" s="23">
        <v>1.9</v>
      </c>
      <c r="I26" s="22" t="s">
        <v>25</v>
      </c>
      <c r="J26" s="21">
        <v>199</v>
      </c>
      <c r="K26" s="41">
        <v>124</v>
      </c>
      <c r="L26" s="21" t="s">
        <v>84</v>
      </c>
      <c r="M26" s="20" t="s">
        <v>85</v>
      </c>
      <c r="N26" s="37"/>
    </row>
    <row r="27" ht="50" customHeight="1" outlineLevel="2" spans="1:14">
      <c r="A27" s="20">
        <v>22</v>
      </c>
      <c r="B27" s="20" t="s">
        <v>20</v>
      </c>
      <c r="C27" s="20" t="s">
        <v>77</v>
      </c>
      <c r="D27" s="21" t="s">
        <v>86</v>
      </c>
      <c r="E27" s="21" t="s">
        <v>24</v>
      </c>
      <c r="F27" s="22">
        <v>0</v>
      </c>
      <c r="G27" s="23">
        <v>4.414</v>
      </c>
      <c r="H27" s="23">
        <v>4.414</v>
      </c>
      <c r="I27" s="22" t="s">
        <v>25</v>
      </c>
      <c r="J27" s="21">
        <v>480</v>
      </c>
      <c r="K27" s="41">
        <v>133</v>
      </c>
      <c r="L27" s="21" t="s">
        <v>84</v>
      </c>
      <c r="M27" s="20" t="s">
        <v>87</v>
      </c>
      <c r="N27" s="37"/>
    </row>
    <row r="28" ht="50" customHeight="1" outlineLevel="2" spans="1:14">
      <c r="A28" s="20">
        <v>23</v>
      </c>
      <c r="B28" s="20" t="s">
        <v>20</v>
      </c>
      <c r="C28" s="20" t="s">
        <v>77</v>
      </c>
      <c r="D28" s="20" t="s">
        <v>88</v>
      </c>
      <c r="E28" s="21" t="s">
        <v>24</v>
      </c>
      <c r="F28" s="22">
        <v>0</v>
      </c>
      <c r="G28" s="23">
        <v>3.035</v>
      </c>
      <c r="H28" s="23">
        <v>3.035</v>
      </c>
      <c r="I28" s="22" t="s">
        <v>25</v>
      </c>
      <c r="J28" s="41">
        <v>336.266</v>
      </c>
      <c r="K28" s="41">
        <v>197</v>
      </c>
      <c r="L28" s="41" t="s">
        <v>79</v>
      </c>
      <c r="M28" s="20" t="s">
        <v>89</v>
      </c>
      <c r="N28" s="37"/>
    </row>
    <row r="29" ht="50" customHeight="1" outlineLevel="2" spans="1:14">
      <c r="A29" s="20">
        <v>24</v>
      </c>
      <c r="B29" s="21" t="s">
        <v>20</v>
      </c>
      <c r="C29" s="21" t="s">
        <v>90</v>
      </c>
      <c r="D29" s="22" t="s">
        <v>91</v>
      </c>
      <c r="E29" s="21" t="s">
        <v>24</v>
      </c>
      <c r="F29" s="29">
        <v>0</v>
      </c>
      <c r="G29" s="30">
        <v>5.297</v>
      </c>
      <c r="H29" s="25">
        <v>5.297</v>
      </c>
      <c r="I29" s="22" t="s">
        <v>25</v>
      </c>
      <c r="J29" s="42">
        <v>1059.4</v>
      </c>
      <c r="K29" s="21">
        <v>437</v>
      </c>
      <c r="L29" s="21" t="s">
        <v>92</v>
      </c>
      <c r="M29" s="36" t="s">
        <v>93</v>
      </c>
      <c r="N29" s="37"/>
    </row>
    <row r="30" ht="50" customHeight="1" outlineLevel="2" spans="1:14">
      <c r="A30" s="20">
        <v>25</v>
      </c>
      <c r="B30" s="21" t="s">
        <v>20</v>
      </c>
      <c r="C30" s="21" t="s">
        <v>90</v>
      </c>
      <c r="D30" s="22" t="s">
        <v>94</v>
      </c>
      <c r="E30" s="21" t="s">
        <v>24</v>
      </c>
      <c r="F30" s="29">
        <v>0</v>
      </c>
      <c r="G30" s="30">
        <v>0.632</v>
      </c>
      <c r="H30" s="25">
        <v>0.632</v>
      </c>
      <c r="I30" s="22" t="s">
        <v>25</v>
      </c>
      <c r="J30" s="42">
        <v>126.4</v>
      </c>
      <c r="K30" s="21">
        <v>52</v>
      </c>
      <c r="L30" s="21" t="s">
        <v>95</v>
      </c>
      <c r="M30" s="36" t="s">
        <v>96</v>
      </c>
      <c r="N30" s="37"/>
    </row>
    <row r="31" ht="50" customHeight="1" outlineLevel="2" spans="1:14">
      <c r="A31" s="20">
        <v>26</v>
      </c>
      <c r="B31" s="21" t="s">
        <v>20</v>
      </c>
      <c r="C31" s="21" t="s">
        <v>90</v>
      </c>
      <c r="D31" s="22" t="s">
        <v>97</v>
      </c>
      <c r="E31" s="21" t="s">
        <v>24</v>
      </c>
      <c r="F31" s="29">
        <v>0</v>
      </c>
      <c r="G31" s="30">
        <v>4.319</v>
      </c>
      <c r="H31" s="25">
        <v>4.319</v>
      </c>
      <c r="I31" s="22" t="s">
        <v>25</v>
      </c>
      <c r="J31" s="42">
        <v>863.8</v>
      </c>
      <c r="K31" s="21">
        <v>356</v>
      </c>
      <c r="L31" s="21" t="s">
        <v>95</v>
      </c>
      <c r="M31" s="36" t="s">
        <v>98</v>
      </c>
      <c r="N31" s="37"/>
    </row>
    <row r="32" ht="50" customHeight="1" outlineLevel="2" spans="1:14">
      <c r="A32" s="20">
        <v>27</v>
      </c>
      <c r="B32" s="21" t="s">
        <v>20</v>
      </c>
      <c r="C32" s="21" t="s">
        <v>90</v>
      </c>
      <c r="D32" s="22" t="s">
        <v>99</v>
      </c>
      <c r="E32" s="21" t="s">
        <v>24</v>
      </c>
      <c r="F32" s="29">
        <v>0</v>
      </c>
      <c r="G32" s="30">
        <v>2.662</v>
      </c>
      <c r="H32" s="25">
        <v>2.662</v>
      </c>
      <c r="I32" s="22" t="s">
        <v>25</v>
      </c>
      <c r="J32" s="42">
        <v>532.4</v>
      </c>
      <c r="K32" s="21">
        <v>220</v>
      </c>
      <c r="L32" s="21" t="s">
        <v>100</v>
      </c>
      <c r="M32" s="36" t="s">
        <v>101</v>
      </c>
      <c r="N32" s="37"/>
    </row>
    <row r="33" ht="50" customHeight="1" outlineLevel="2" spans="1:14">
      <c r="A33" s="20">
        <v>28</v>
      </c>
      <c r="B33" s="21" t="s">
        <v>20</v>
      </c>
      <c r="C33" s="21" t="s">
        <v>90</v>
      </c>
      <c r="D33" s="22" t="s">
        <v>102</v>
      </c>
      <c r="E33" s="21" t="s">
        <v>24</v>
      </c>
      <c r="F33" s="29">
        <v>0</v>
      </c>
      <c r="G33" s="30">
        <v>2.385</v>
      </c>
      <c r="H33" s="25">
        <v>2.385</v>
      </c>
      <c r="I33" s="22" t="s">
        <v>25</v>
      </c>
      <c r="J33" s="42">
        <v>477</v>
      </c>
      <c r="K33" s="21">
        <v>197</v>
      </c>
      <c r="L33" s="21" t="s">
        <v>103</v>
      </c>
      <c r="M33" s="36" t="s">
        <v>104</v>
      </c>
      <c r="N33" s="37"/>
    </row>
    <row r="34" ht="50" customHeight="1" outlineLevel="2" spans="1:14">
      <c r="A34" s="20">
        <v>29</v>
      </c>
      <c r="B34" s="21" t="s">
        <v>20</v>
      </c>
      <c r="C34" s="21" t="s">
        <v>90</v>
      </c>
      <c r="D34" s="22" t="s">
        <v>105</v>
      </c>
      <c r="E34" s="21" t="s">
        <v>24</v>
      </c>
      <c r="F34" s="29">
        <v>0</v>
      </c>
      <c r="G34" s="30">
        <v>4.946</v>
      </c>
      <c r="H34" s="25">
        <v>4.946</v>
      </c>
      <c r="I34" s="22" t="s">
        <v>25</v>
      </c>
      <c r="J34" s="42">
        <v>989.2</v>
      </c>
      <c r="K34" s="21">
        <v>172</v>
      </c>
      <c r="L34" s="21" t="s">
        <v>100</v>
      </c>
      <c r="M34" s="36" t="s">
        <v>106</v>
      </c>
      <c r="N34" s="37"/>
    </row>
    <row r="35" ht="50" customHeight="1" outlineLevel="2" spans="1:14">
      <c r="A35" s="20">
        <v>30</v>
      </c>
      <c r="B35" s="21" t="s">
        <v>20</v>
      </c>
      <c r="C35" s="21" t="s">
        <v>90</v>
      </c>
      <c r="D35" s="22" t="s">
        <v>107</v>
      </c>
      <c r="E35" s="21" t="s">
        <v>24</v>
      </c>
      <c r="F35" s="29">
        <v>0</v>
      </c>
      <c r="G35" s="30">
        <v>4.035</v>
      </c>
      <c r="H35" s="25">
        <v>4.035</v>
      </c>
      <c r="I35" s="22" t="s">
        <v>25</v>
      </c>
      <c r="J35" s="42">
        <v>807</v>
      </c>
      <c r="K35" s="21">
        <v>333</v>
      </c>
      <c r="L35" s="21" t="s">
        <v>100</v>
      </c>
      <c r="M35" s="36" t="s">
        <v>108</v>
      </c>
      <c r="N35" s="37"/>
    </row>
    <row r="36" ht="50" customHeight="1" outlineLevel="2" spans="1:14">
      <c r="A36" s="20">
        <v>31</v>
      </c>
      <c r="B36" s="21" t="s">
        <v>20</v>
      </c>
      <c r="C36" s="21" t="s">
        <v>90</v>
      </c>
      <c r="D36" s="22" t="s">
        <v>109</v>
      </c>
      <c r="E36" s="21" t="s">
        <v>24</v>
      </c>
      <c r="F36" s="29">
        <v>0</v>
      </c>
      <c r="G36" s="30">
        <v>1.804</v>
      </c>
      <c r="H36" s="25">
        <v>1.804</v>
      </c>
      <c r="I36" s="22" t="s">
        <v>25</v>
      </c>
      <c r="J36" s="42">
        <v>441.4</v>
      </c>
      <c r="K36" s="21">
        <v>149</v>
      </c>
      <c r="L36" s="21" t="s">
        <v>100</v>
      </c>
      <c r="M36" s="36" t="s">
        <v>110</v>
      </c>
      <c r="N36" s="37"/>
    </row>
    <row r="37" ht="50" customHeight="1" outlineLevel="2" spans="1:14">
      <c r="A37" s="20">
        <v>32</v>
      </c>
      <c r="B37" s="21" t="s">
        <v>20</v>
      </c>
      <c r="C37" s="21" t="s">
        <v>90</v>
      </c>
      <c r="D37" s="22" t="s">
        <v>111</v>
      </c>
      <c r="E37" s="21" t="s">
        <v>24</v>
      </c>
      <c r="F37" s="29">
        <v>0</v>
      </c>
      <c r="G37" s="30">
        <v>2.398</v>
      </c>
      <c r="H37" s="25">
        <v>2.398</v>
      </c>
      <c r="I37" s="22" t="s">
        <v>25</v>
      </c>
      <c r="J37" s="42">
        <v>479.6</v>
      </c>
      <c r="K37" s="21">
        <v>198</v>
      </c>
      <c r="L37" s="21" t="s">
        <v>112</v>
      </c>
      <c r="M37" s="36" t="s">
        <v>113</v>
      </c>
      <c r="N37" s="37"/>
    </row>
    <row r="38" ht="50" customHeight="1" outlineLevel="2" spans="1:14">
      <c r="A38" s="20">
        <v>33</v>
      </c>
      <c r="B38" s="21" t="s">
        <v>20</v>
      </c>
      <c r="C38" s="21" t="s">
        <v>90</v>
      </c>
      <c r="D38" s="22" t="s">
        <v>114</v>
      </c>
      <c r="E38" s="21" t="s">
        <v>24</v>
      </c>
      <c r="F38" s="29">
        <v>0</v>
      </c>
      <c r="G38" s="30">
        <v>2.886</v>
      </c>
      <c r="H38" s="25">
        <v>2.886</v>
      </c>
      <c r="I38" s="22" t="s">
        <v>25</v>
      </c>
      <c r="J38" s="42">
        <v>577.2</v>
      </c>
      <c r="K38" s="21">
        <v>238</v>
      </c>
      <c r="L38" s="21" t="s">
        <v>100</v>
      </c>
      <c r="M38" s="36" t="s">
        <v>115</v>
      </c>
      <c r="N38" s="37"/>
    </row>
    <row r="39" s="1" customFormat="1" ht="29" customHeight="1" outlineLevel="1" spans="1:14">
      <c r="A39" s="18" t="s">
        <v>116</v>
      </c>
      <c r="B39" s="17" t="s">
        <v>117</v>
      </c>
      <c r="C39" s="17" t="s">
        <v>21</v>
      </c>
      <c r="D39" s="17"/>
      <c r="E39" s="17"/>
      <c r="F39" s="18"/>
      <c r="G39" s="19"/>
      <c r="H39" s="19">
        <f>SUBTOTAL(9,H40:H45)</f>
        <v>4.851</v>
      </c>
      <c r="I39" s="18"/>
      <c r="J39" s="17">
        <f>SUBTOTAL(9,J40:J45)</f>
        <v>1537.05</v>
      </c>
      <c r="K39" s="17">
        <v>680</v>
      </c>
      <c r="L39" s="21"/>
      <c r="M39" s="36"/>
      <c r="N39" s="35"/>
    </row>
    <row r="40" ht="50" customHeight="1" outlineLevel="2" spans="1:14">
      <c r="A40" s="22">
        <v>1</v>
      </c>
      <c r="B40" s="21" t="s">
        <v>118</v>
      </c>
      <c r="C40" s="21" t="s">
        <v>119</v>
      </c>
      <c r="D40" s="21" t="s">
        <v>120</v>
      </c>
      <c r="E40" s="27" t="s">
        <v>65</v>
      </c>
      <c r="F40" s="22">
        <v>2.116</v>
      </c>
      <c r="G40" s="23">
        <v>3.275</v>
      </c>
      <c r="H40" s="23">
        <f>G40-F40</f>
        <v>1.159</v>
      </c>
      <c r="I40" s="22" t="s">
        <v>39</v>
      </c>
      <c r="J40" s="21">
        <v>220</v>
      </c>
      <c r="K40" s="21">
        <v>168</v>
      </c>
      <c r="L40" s="21"/>
      <c r="M40" s="36" t="s">
        <v>121</v>
      </c>
      <c r="N40" s="37"/>
    </row>
    <row r="41" ht="50" customHeight="1" outlineLevel="2" spans="1:14">
      <c r="A41" s="22">
        <v>2</v>
      </c>
      <c r="B41" s="21" t="s">
        <v>118</v>
      </c>
      <c r="C41" s="21" t="s">
        <v>122</v>
      </c>
      <c r="D41" s="21" t="s">
        <v>123</v>
      </c>
      <c r="E41" s="21" t="s">
        <v>124</v>
      </c>
      <c r="F41" s="22">
        <v>0</v>
      </c>
      <c r="G41" s="23">
        <v>0.9</v>
      </c>
      <c r="H41" s="23">
        <v>0.9</v>
      </c>
      <c r="I41" s="22" t="s">
        <v>39</v>
      </c>
      <c r="J41" s="21">
        <v>570</v>
      </c>
      <c r="K41" s="21">
        <v>110</v>
      </c>
      <c r="L41" s="21" t="s">
        <v>125</v>
      </c>
      <c r="M41" s="36" t="s">
        <v>126</v>
      </c>
      <c r="N41" s="37"/>
    </row>
    <row r="42" ht="50" customHeight="1" outlineLevel="2" spans="1:14">
      <c r="A42" s="22">
        <v>3</v>
      </c>
      <c r="B42" s="21" t="s">
        <v>118</v>
      </c>
      <c r="C42" s="21" t="s">
        <v>127</v>
      </c>
      <c r="D42" s="22" t="s">
        <v>128</v>
      </c>
      <c r="E42" s="21" t="s">
        <v>124</v>
      </c>
      <c r="F42" s="22">
        <v>0</v>
      </c>
      <c r="G42" s="23">
        <v>0.835</v>
      </c>
      <c r="H42" s="23">
        <v>0.835</v>
      </c>
      <c r="I42" s="22" t="s">
        <v>39</v>
      </c>
      <c r="J42" s="21">
        <f>204.05/(G42+G43)*G42</f>
        <v>139.657172131148</v>
      </c>
      <c r="K42" s="21">
        <v>119</v>
      </c>
      <c r="L42" s="21"/>
      <c r="M42" s="21" t="s">
        <v>129</v>
      </c>
      <c r="N42" s="37"/>
    </row>
    <row r="43" ht="50" customHeight="1" outlineLevel="2" spans="1:14">
      <c r="A43" s="22">
        <v>4</v>
      </c>
      <c r="B43" s="21" t="s">
        <v>118</v>
      </c>
      <c r="C43" s="21" t="s">
        <v>127</v>
      </c>
      <c r="D43" s="22" t="s">
        <v>128</v>
      </c>
      <c r="E43" s="21" t="s">
        <v>124</v>
      </c>
      <c r="F43" s="22">
        <v>0</v>
      </c>
      <c r="G43" s="23">
        <v>0.385</v>
      </c>
      <c r="H43" s="23">
        <v>0.385</v>
      </c>
      <c r="I43" s="22" t="s">
        <v>39</v>
      </c>
      <c r="J43" s="21">
        <f>204.05/(G42+G43)*G43</f>
        <v>64.3928278688525</v>
      </c>
      <c r="K43" s="21">
        <v>55</v>
      </c>
      <c r="L43" s="21"/>
      <c r="M43" s="21" t="s">
        <v>129</v>
      </c>
      <c r="N43" s="37"/>
    </row>
    <row r="44" ht="50" customHeight="1" outlineLevel="2" spans="1:14">
      <c r="A44" s="22">
        <v>5</v>
      </c>
      <c r="B44" s="21" t="s">
        <v>118</v>
      </c>
      <c r="C44" s="21" t="s">
        <v>127</v>
      </c>
      <c r="D44" s="22" t="s">
        <v>130</v>
      </c>
      <c r="E44" s="21" t="s">
        <v>124</v>
      </c>
      <c r="F44" s="22">
        <v>0</v>
      </c>
      <c r="G44" s="23">
        <v>1.075</v>
      </c>
      <c r="H44" s="23">
        <v>1.075</v>
      </c>
      <c r="I44" s="22" t="s">
        <v>39</v>
      </c>
      <c r="J44" s="21">
        <v>318</v>
      </c>
      <c r="K44" s="21">
        <v>161</v>
      </c>
      <c r="L44" s="21"/>
      <c r="M44" s="21" t="s">
        <v>131</v>
      </c>
      <c r="N44" s="37"/>
    </row>
    <row r="45" s="2" customFormat="1" ht="50" customHeight="1" outlineLevel="2" spans="1:14">
      <c r="A45" s="22">
        <v>6</v>
      </c>
      <c r="B45" s="21" t="s">
        <v>118</v>
      </c>
      <c r="C45" s="21" t="s">
        <v>127</v>
      </c>
      <c r="D45" s="22" t="s">
        <v>132</v>
      </c>
      <c r="E45" s="21" t="s">
        <v>124</v>
      </c>
      <c r="F45" s="22">
        <v>0</v>
      </c>
      <c r="G45" s="23">
        <v>0.497</v>
      </c>
      <c r="H45" s="23">
        <v>0.497</v>
      </c>
      <c r="I45" s="22" t="s">
        <v>39</v>
      </c>
      <c r="J45" s="21">
        <v>225</v>
      </c>
      <c r="K45" s="21">
        <v>67</v>
      </c>
      <c r="L45" s="21"/>
      <c r="M45" s="21" t="s">
        <v>131</v>
      </c>
      <c r="N45" s="37"/>
    </row>
    <row r="46" s="1" customFormat="1" ht="29" customHeight="1" outlineLevel="1" spans="1:14">
      <c r="A46" s="17" t="s">
        <v>133</v>
      </c>
      <c r="B46" s="17" t="s">
        <v>134</v>
      </c>
      <c r="C46" s="17" t="s">
        <v>21</v>
      </c>
      <c r="D46" s="17"/>
      <c r="E46" s="17"/>
      <c r="F46" s="19"/>
      <c r="G46" s="19"/>
      <c r="H46" s="19">
        <f>SUBTOTAL(9,H47:H59)</f>
        <v>32.496</v>
      </c>
      <c r="I46" s="17"/>
      <c r="J46" s="17">
        <f>SUBTOTAL(9,J47:J59)</f>
        <v>4873.74</v>
      </c>
      <c r="K46" s="17">
        <v>2768</v>
      </c>
      <c r="L46" s="21"/>
      <c r="M46" s="21"/>
      <c r="N46" s="35"/>
    </row>
    <row r="47" ht="50" customHeight="1" outlineLevel="2" spans="1:14">
      <c r="A47" s="21">
        <v>1</v>
      </c>
      <c r="B47" s="21" t="s">
        <v>135</v>
      </c>
      <c r="C47" s="21" t="s">
        <v>136</v>
      </c>
      <c r="D47" s="21" t="s">
        <v>137</v>
      </c>
      <c r="E47" s="21" t="s">
        <v>38</v>
      </c>
      <c r="F47" s="23">
        <v>6.375</v>
      </c>
      <c r="G47" s="23">
        <v>15.515</v>
      </c>
      <c r="H47" s="23">
        <v>9.141</v>
      </c>
      <c r="I47" s="21" t="s">
        <v>39</v>
      </c>
      <c r="J47" s="21">
        <v>1224.94</v>
      </c>
      <c r="K47" s="21">
        <v>1185</v>
      </c>
      <c r="L47" s="21" t="s">
        <v>138</v>
      </c>
      <c r="M47" s="21" t="s">
        <v>138</v>
      </c>
      <c r="N47" s="37"/>
    </row>
    <row r="48" ht="50" customHeight="1" outlineLevel="2" spans="1:14">
      <c r="A48" s="21">
        <v>2</v>
      </c>
      <c r="B48" s="21" t="s">
        <v>135</v>
      </c>
      <c r="C48" s="21" t="s">
        <v>136</v>
      </c>
      <c r="D48" s="21" t="s">
        <v>139</v>
      </c>
      <c r="E48" s="21" t="s">
        <v>38</v>
      </c>
      <c r="F48" s="23">
        <v>0</v>
      </c>
      <c r="G48" s="23">
        <v>1.91</v>
      </c>
      <c r="H48" s="23">
        <v>1.91</v>
      </c>
      <c r="I48" s="21" t="s">
        <v>39</v>
      </c>
      <c r="J48" s="21">
        <v>359.1</v>
      </c>
      <c r="K48" s="21">
        <v>267</v>
      </c>
      <c r="L48" s="21" t="s">
        <v>140</v>
      </c>
      <c r="M48" s="21" t="s">
        <v>140</v>
      </c>
      <c r="N48" s="37"/>
    </row>
    <row r="49" ht="50" customHeight="1" outlineLevel="2" spans="1:14">
      <c r="A49" s="21">
        <v>3</v>
      </c>
      <c r="B49" s="21" t="s">
        <v>135</v>
      </c>
      <c r="C49" s="21" t="s">
        <v>136</v>
      </c>
      <c r="D49" s="21" t="s">
        <v>141</v>
      </c>
      <c r="E49" s="21" t="s">
        <v>38</v>
      </c>
      <c r="F49" s="23">
        <v>4.267</v>
      </c>
      <c r="G49" s="23">
        <v>5.859</v>
      </c>
      <c r="H49" s="23">
        <v>1.592</v>
      </c>
      <c r="I49" s="21" t="s">
        <v>39</v>
      </c>
      <c r="J49" s="21">
        <v>459.6</v>
      </c>
      <c r="K49" s="21">
        <v>223</v>
      </c>
      <c r="L49" s="21" t="s">
        <v>142</v>
      </c>
      <c r="M49" s="21" t="s">
        <v>142</v>
      </c>
      <c r="N49" s="37"/>
    </row>
    <row r="50" ht="50" customHeight="1" outlineLevel="2" spans="1:14">
      <c r="A50" s="21">
        <v>4</v>
      </c>
      <c r="B50" s="21" t="s">
        <v>135</v>
      </c>
      <c r="C50" s="21" t="s">
        <v>136</v>
      </c>
      <c r="D50" s="21" t="s">
        <v>143</v>
      </c>
      <c r="E50" s="21" t="s">
        <v>38</v>
      </c>
      <c r="F50" s="23">
        <v>8.076</v>
      </c>
      <c r="G50" s="23">
        <v>13.245</v>
      </c>
      <c r="H50" s="23">
        <v>5.169</v>
      </c>
      <c r="I50" s="21" t="s">
        <v>39</v>
      </c>
      <c r="J50" s="21">
        <v>1318.1</v>
      </c>
      <c r="K50" s="21">
        <v>245</v>
      </c>
      <c r="L50" s="21" t="s">
        <v>144</v>
      </c>
      <c r="M50" s="21" t="s">
        <v>144</v>
      </c>
      <c r="N50" s="37"/>
    </row>
    <row r="51" ht="50" customHeight="1" outlineLevel="2" spans="1:14">
      <c r="A51" s="21">
        <v>5</v>
      </c>
      <c r="B51" s="21" t="s">
        <v>135</v>
      </c>
      <c r="C51" s="21" t="s">
        <v>145</v>
      </c>
      <c r="D51" s="20" t="s">
        <v>146</v>
      </c>
      <c r="E51" s="21" t="s">
        <v>24</v>
      </c>
      <c r="F51" s="22">
        <v>0</v>
      </c>
      <c r="G51" s="23">
        <v>1.9</v>
      </c>
      <c r="H51" s="23">
        <v>1.9</v>
      </c>
      <c r="I51" s="22" t="s">
        <v>25</v>
      </c>
      <c r="J51" s="21">
        <v>242</v>
      </c>
      <c r="K51" s="21">
        <v>40</v>
      </c>
      <c r="L51" s="41" t="s">
        <v>147</v>
      </c>
      <c r="M51" s="20" t="s">
        <v>148</v>
      </c>
      <c r="N51" s="37"/>
    </row>
    <row r="52" ht="50" customHeight="1" outlineLevel="2" spans="1:14">
      <c r="A52" s="21">
        <v>6</v>
      </c>
      <c r="B52" s="20" t="s">
        <v>135</v>
      </c>
      <c r="C52" s="20" t="s">
        <v>149</v>
      </c>
      <c r="D52" s="22" t="s">
        <v>150</v>
      </c>
      <c r="E52" s="21" t="s">
        <v>24</v>
      </c>
      <c r="F52" s="22">
        <v>0</v>
      </c>
      <c r="G52" s="23">
        <v>2.123</v>
      </c>
      <c r="H52" s="23">
        <v>2.123</v>
      </c>
      <c r="I52" s="22" t="s">
        <v>25</v>
      </c>
      <c r="J52" s="21">
        <v>234</v>
      </c>
      <c r="K52" s="21">
        <v>80</v>
      </c>
      <c r="L52" s="36" t="s">
        <v>151</v>
      </c>
      <c r="M52" s="36" t="s">
        <v>151</v>
      </c>
      <c r="N52" s="37"/>
    </row>
    <row r="53" ht="50" customHeight="1" outlineLevel="2" spans="1:14">
      <c r="A53" s="21">
        <v>7</v>
      </c>
      <c r="B53" s="20" t="s">
        <v>135</v>
      </c>
      <c r="C53" s="20" t="s">
        <v>149</v>
      </c>
      <c r="D53" s="21" t="s">
        <v>152</v>
      </c>
      <c r="E53" s="21" t="s">
        <v>38</v>
      </c>
      <c r="F53" s="22">
        <v>0</v>
      </c>
      <c r="G53" s="23">
        <v>0.94</v>
      </c>
      <c r="H53" s="23">
        <v>0.94</v>
      </c>
      <c r="I53" s="22" t="s">
        <v>39</v>
      </c>
      <c r="J53" s="21">
        <v>172</v>
      </c>
      <c r="K53" s="21">
        <v>80</v>
      </c>
      <c r="L53" s="36" t="s">
        <v>153</v>
      </c>
      <c r="M53" s="36" t="s">
        <v>153</v>
      </c>
      <c r="N53" s="37"/>
    </row>
    <row r="54" ht="50" customHeight="1" outlineLevel="2" spans="1:14">
      <c r="A54" s="21">
        <v>8</v>
      </c>
      <c r="B54" s="21" t="s">
        <v>135</v>
      </c>
      <c r="C54" s="21" t="s">
        <v>154</v>
      </c>
      <c r="D54" s="21" t="s">
        <v>155</v>
      </c>
      <c r="E54" s="21" t="s">
        <v>24</v>
      </c>
      <c r="F54" s="22">
        <v>0</v>
      </c>
      <c r="G54" s="23">
        <v>4.907</v>
      </c>
      <c r="H54" s="23">
        <v>4.907</v>
      </c>
      <c r="I54" s="22" t="s">
        <v>25</v>
      </c>
      <c r="J54" s="21">
        <v>370</v>
      </c>
      <c r="K54" s="21">
        <v>294</v>
      </c>
      <c r="L54" s="21" t="s">
        <v>156</v>
      </c>
      <c r="M54" s="36" t="s">
        <v>157</v>
      </c>
      <c r="N54" s="37"/>
    </row>
    <row r="55" ht="50" customHeight="1" outlineLevel="2" spans="1:14">
      <c r="A55" s="21">
        <v>9</v>
      </c>
      <c r="B55" s="21" t="s">
        <v>135</v>
      </c>
      <c r="C55" s="21" t="s">
        <v>154</v>
      </c>
      <c r="D55" s="21" t="s">
        <v>158</v>
      </c>
      <c r="E55" s="21" t="s">
        <v>38</v>
      </c>
      <c r="F55" s="22">
        <v>12.151</v>
      </c>
      <c r="G55" s="23">
        <v>12.978</v>
      </c>
      <c r="H55" s="23">
        <v>0.827</v>
      </c>
      <c r="I55" s="22" t="s">
        <v>39</v>
      </c>
      <c r="J55" s="21">
        <v>150</v>
      </c>
      <c r="K55" s="21">
        <v>116</v>
      </c>
      <c r="L55" s="21" t="s">
        <v>156</v>
      </c>
      <c r="M55" s="36" t="s">
        <v>159</v>
      </c>
      <c r="N55" s="37"/>
    </row>
    <row r="56" ht="50" customHeight="1" outlineLevel="2" spans="1:14">
      <c r="A56" s="21">
        <v>10</v>
      </c>
      <c r="B56" s="21" t="s">
        <v>135</v>
      </c>
      <c r="C56" s="21" t="s">
        <v>154</v>
      </c>
      <c r="D56" s="21" t="s">
        <v>160</v>
      </c>
      <c r="E56" s="21" t="s">
        <v>24</v>
      </c>
      <c r="F56" s="22">
        <v>0</v>
      </c>
      <c r="G56" s="23">
        <v>0.475</v>
      </c>
      <c r="H56" s="23">
        <v>0.475</v>
      </c>
      <c r="I56" s="22" t="s">
        <v>25</v>
      </c>
      <c r="J56" s="21">
        <v>40</v>
      </c>
      <c r="K56" s="21">
        <v>28</v>
      </c>
      <c r="L56" s="21" t="s">
        <v>156</v>
      </c>
      <c r="M56" s="36" t="s">
        <v>161</v>
      </c>
      <c r="N56" s="37"/>
    </row>
    <row r="57" ht="50" customHeight="1" outlineLevel="2" spans="1:14">
      <c r="A57" s="21">
        <v>11</v>
      </c>
      <c r="B57" s="21" t="s">
        <v>135</v>
      </c>
      <c r="C57" s="21" t="s">
        <v>154</v>
      </c>
      <c r="D57" s="21" t="s">
        <v>162</v>
      </c>
      <c r="E57" s="21" t="s">
        <v>24</v>
      </c>
      <c r="F57" s="22">
        <v>2.473</v>
      </c>
      <c r="G57" s="23">
        <v>3.673</v>
      </c>
      <c r="H57" s="23">
        <v>1.2</v>
      </c>
      <c r="I57" s="22" t="s">
        <v>25</v>
      </c>
      <c r="J57" s="21">
        <v>96</v>
      </c>
      <c r="K57" s="21">
        <v>72</v>
      </c>
      <c r="L57" s="21" t="s">
        <v>156</v>
      </c>
      <c r="M57" s="36" t="s">
        <v>163</v>
      </c>
      <c r="N57" s="37"/>
    </row>
    <row r="58" ht="50" customHeight="1" outlineLevel="2" spans="1:14">
      <c r="A58" s="21">
        <v>12</v>
      </c>
      <c r="B58" s="21" t="s">
        <v>135</v>
      </c>
      <c r="C58" s="21" t="s">
        <v>154</v>
      </c>
      <c r="D58" s="22" t="s">
        <v>164</v>
      </c>
      <c r="E58" s="21" t="s">
        <v>24</v>
      </c>
      <c r="F58" s="22">
        <v>0</v>
      </c>
      <c r="G58" s="23">
        <v>1.512</v>
      </c>
      <c r="H58" s="23">
        <v>1.512</v>
      </c>
      <c r="I58" s="22" t="s">
        <v>25</v>
      </c>
      <c r="J58" s="21">
        <v>120</v>
      </c>
      <c r="K58" s="21">
        <v>90</v>
      </c>
      <c r="L58" s="21" t="s">
        <v>156</v>
      </c>
      <c r="M58" s="22" t="s">
        <v>165</v>
      </c>
      <c r="N58" s="37"/>
    </row>
    <row r="59" ht="50" customHeight="1" outlineLevel="2" spans="1:14">
      <c r="A59" s="21">
        <v>13</v>
      </c>
      <c r="B59" s="21" t="s">
        <v>135</v>
      </c>
      <c r="C59" s="21" t="s">
        <v>154</v>
      </c>
      <c r="D59" s="22" t="s">
        <v>166</v>
      </c>
      <c r="E59" s="21" t="s">
        <v>24</v>
      </c>
      <c r="F59" s="22">
        <v>1.257</v>
      </c>
      <c r="G59" s="23">
        <v>2.057</v>
      </c>
      <c r="H59" s="23">
        <v>0.8</v>
      </c>
      <c r="I59" s="22" t="s">
        <v>25</v>
      </c>
      <c r="J59" s="21">
        <v>88</v>
      </c>
      <c r="K59" s="21">
        <v>48</v>
      </c>
      <c r="L59" s="21" t="s">
        <v>156</v>
      </c>
      <c r="M59" s="22" t="s">
        <v>167</v>
      </c>
      <c r="N59" s="37"/>
    </row>
    <row r="60" s="1" customFormat="1" ht="29" customHeight="1" outlineLevel="1" spans="1:14">
      <c r="A60" s="16" t="s">
        <v>168</v>
      </c>
      <c r="B60" s="16" t="s">
        <v>169</v>
      </c>
      <c r="C60" s="16" t="s">
        <v>21</v>
      </c>
      <c r="D60" s="18"/>
      <c r="E60" s="18"/>
      <c r="F60" s="18"/>
      <c r="G60" s="18"/>
      <c r="H60" s="19">
        <f>SUBTOTAL(9,H61:H98)</f>
        <v>127.013</v>
      </c>
      <c r="I60" s="16"/>
      <c r="J60" s="17">
        <f>SUBTOTAL(9,J61:J98)</f>
        <v>21247.6996</v>
      </c>
      <c r="K60" s="17">
        <v>8608</v>
      </c>
      <c r="L60" s="22"/>
      <c r="M60" s="36"/>
      <c r="N60" s="35"/>
    </row>
    <row r="61" ht="50" customHeight="1" outlineLevel="2" spans="1:14">
      <c r="A61" s="20">
        <v>1</v>
      </c>
      <c r="B61" s="20" t="s">
        <v>170</v>
      </c>
      <c r="C61" s="20" t="s">
        <v>171</v>
      </c>
      <c r="D61" s="22" t="s">
        <v>172</v>
      </c>
      <c r="E61" s="21" t="s">
        <v>24</v>
      </c>
      <c r="F61" s="22" t="s">
        <v>173</v>
      </c>
      <c r="G61" s="22" t="s">
        <v>174</v>
      </c>
      <c r="H61" s="23">
        <v>1.679</v>
      </c>
      <c r="I61" s="22" t="s">
        <v>25</v>
      </c>
      <c r="J61" s="21">
        <v>167.9</v>
      </c>
      <c r="K61" s="21">
        <v>109</v>
      </c>
      <c r="L61" s="22"/>
      <c r="M61" s="36" t="s">
        <v>175</v>
      </c>
      <c r="N61" s="37"/>
    </row>
    <row r="62" ht="50" customHeight="1" outlineLevel="2" spans="1:14">
      <c r="A62" s="20">
        <v>2</v>
      </c>
      <c r="B62" s="20" t="s">
        <v>170</v>
      </c>
      <c r="C62" s="20" t="s">
        <v>171</v>
      </c>
      <c r="D62" s="20" t="s">
        <v>176</v>
      </c>
      <c r="E62" s="21" t="s">
        <v>24</v>
      </c>
      <c r="F62" s="20" t="s">
        <v>173</v>
      </c>
      <c r="G62" s="24" t="s">
        <v>177</v>
      </c>
      <c r="H62" s="24">
        <v>2.275</v>
      </c>
      <c r="I62" s="22" t="s">
        <v>25</v>
      </c>
      <c r="J62" s="21">
        <v>227.5</v>
      </c>
      <c r="K62" s="21">
        <v>148</v>
      </c>
      <c r="L62" s="22"/>
      <c r="M62" s="22" t="s">
        <v>178</v>
      </c>
      <c r="N62" s="37"/>
    </row>
    <row r="63" ht="50" customHeight="1" outlineLevel="2" spans="1:14">
      <c r="A63" s="20">
        <v>3</v>
      </c>
      <c r="B63" s="20" t="s">
        <v>170</v>
      </c>
      <c r="C63" s="20" t="s">
        <v>171</v>
      </c>
      <c r="D63" s="20" t="s">
        <v>179</v>
      </c>
      <c r="E63" s="21" t="s">
        <v>24</v>
      </c>
      <c r="F63" s="20" t="s">
        <v>173</v>
      </c>
      <c r="G63" s="24" t="s">
        <v>180</v>
      </c>
      <c r="H63" s="24">
        <v>2</v>
      </c>
      <c r="I63" s="22" t="s">
        <v>25</v>
      </c>
      <c r="J63" s="21">
        <v>200</v>
      </c>
      <c r="K63" s="21">
        <v>130</v>
      </c>
      <c r="L63" s="22"/>
      <c r="M63" s="22" t="s">
        <v>181</v>
      </c>
      <c r="N63" s="37"/>
    </row>
    <row r="64" ht="50" customHeight="1" outlineLevel="2" spans="1:14">
      <c r="A64" s="20">
        <v>4</v>
      </c>
      <c r="B64" s="20" t="s">
        <v>170</v>
      </c>
      <c r="C64" s="20" t="s">
        <v>171</v>
      </c>
      <c r="D64" s="22" t="s">
        <v>182</v>
      </c>
      <c r="E64" s="21" t="s">
        <v>24</v>
      </c>
      <c r="F64" s="22" t="s">
        <v>183</v>
      </c>
      <c r="G64" s="22" t="s">
        <v>184</v>
      </c>
      <c r="H64" s="23">
        <v>4.608</v>
      </c>
      <c r="I64" s="22" t="s">
        <v>25</v>
      </c>
      <c r="J64" s="21">
        <v>460.8</v>
      </c>
      <c r="K64" s="21">
        <v>300</v>
      </c>
      <c r="L64" s="22"/>
      <c r="M64" s="36" t="s">
        <v>185</v>
      </c>
      <c r="N64" s="37"/>
    </row>
    <row r="65" ht="50" customHeight="1" outlineLevel="2" spans="1:14">
      <c r="A65" s="20">
        <v>5</v>
      </c>
      <c r="B65" s="20" t="s">
        <v>170</v>
      </c>
      <c r="C65" s="20" t="s">
        <v>171</v>
      </c>
      <c r="D65" s="22" t="s">
        <v>186</v>
      </c>
      <c r="E65" s="21" t="s">
        <v>24</v>
      </c>
      <c r="F65" s="22" t="s">
        <v>173</v>
      </c>
      <c r="G65" s="22">
        <v>4.5</v>
      </c>
      <c r="H65" s="23">
        <v>4.5</v>
      </c>
      <c r="I65" s="22" t="s">
        <v>25</v>
      </c>
      <c r="J65" s="21">
        <v>450</v>
      </c>
      <c r="K65" s="21">
        <v>293</v>
      </c>
      <c r="L65" s="22"/>
      <c r="M65" s="36" t="s">
        <v>187</v>
      </c>
      <c r="N65" s="37"/>
    </row>
    <row r="66" ht="50" customHeight="1" outlineLevel="2" spans="1:14">
      <c r="A66" s="20">
        <v>6</v>
      </c>
      <c r="B66" s="20" t="s">
        <v>170</v>
      </c>
      <c r="C66" s="20" t="s">
        <v>171</v>
      </c>
      <c r="D66" s="22" t="s">
        <v>188</v>
      </c>
      <c r="E66" s="21" t="s">
        <v>24</v>
      </c>
      <c r="F66" s="22" t="s">
        <v>173</v>
      </c>
      <c r="G66" s="22" t="s">
        <v>189</v>
      </c>
      <c r="H66" s="23">
        <v>4.414</v>
      </c>
      <c r="I66" s="22" t="s">
        <v>25</v>
      </c>
      <c r="J66" s="21">
        <v>441.4</v>
      </c>
      <c r="K66" s="21">
        <v>287</v>
      </c>
      <c r="L66" s="22"/>
      <c r="M66" s="36" t="s">
        <v>190</v>
      </c>
      <c r="N66" s="37"/>
    </row>
    <row r="67" ht="50" customHeight="1" outlineLevel="2" spans="1:14">
      <c r="A67" s="20">
        <v>7</v>
      </c>
      <c r="B67" s="20" t="s">
        <v>170</v>
      </c>
      <c r="C67" s="20" t="s">
        <v>171</v>
      </c>
      <c r="D67" s="22" t="s">
        <v>191</v>
      </c>
      <c r="E67" s="21" t="s">
        <v>24</v>
      </c>
      <c r="F67" s="22" t="s">
        <v>173</v>
      </c>
      <c r="G67" s="22" t="s">
        <v>192</v>
      </c>
      <c r="H67" s="23">
        <v>3.3</v>
      </c>
      <c r="I67" s="22" t="s">
        <v>25</v>
      </c>
      <c r="J67" s="21">
        <v>330</v>
      </c>
      <c r="K67" s="21">
        <v>215</v>
      </c>
      <c r="L67" s="22"/>
      <c r="M67" s="36" t="s">
        <v>193</v>
      </c>
      <c r="N67" s="37"/>
    </row>
    <row r="68" ht="50" customHeight="1" outlineLevel="2" spans="1:14">
      <c r="A68" s="20">
        <v>8</v>
      </c>
      <c r="B68" s="20" t="s">
        <v>170</v>
      </c>
      <c r="C68" s="20" t="s">
        <v>171</v>
      </c>
      <c r="D68" s="21" t="s">
        <v>194</v>
      </c>
      <c r="E68" s="21" t="s">
        <v>24</v>
      </c>
      <c r="F68" s="22" t="s">
        <v>195</v>
      </c>
      <c r="G68" s="23" t="s">
        <v>196</v>
      </c>
      <c r="H68" s="23">
        <v>1.494</v>
      </c>
      <c r="I68" s="22" t="s">
        <v>25</v>
      </c>
      <c r="J68" s="21">
        <v>149.4</v>
      </c>
      <c r="K68" s="21">
        <v>97</v>
      </c>
      <c r="L68" s="22"/>
      <c r="M68" s="36" t="s">
        <v>197</v>
      </c>
      <c r="N68" s="37"/>
    </row>
    <row r="69" ht="50" customHeight="1" outlineLevel="2" spans="1:14">
      <c r="A69" s="20">
        <v>9</v>
      </c>
      <c r="B69" s="20" t="s">
        <v>170</v>
      </c>
      <c r="C69" s="20" t="s">
        <v>171</v>
      </c>
      <c r="D69" s="21" t="s">
        <v>194</v>
      </c>
      <c r="E69" s="21" t="s">
        <v>24</v>
      </c>
      <c r="F69" s="22">
        <v>2.488</v>
      </c>
      <c r="G69" s="23" t="s">
        <v>198</v>
      </c>
      <c r="H69" s="23">
        <v>1.215</v>
      </c>
      <c r="I69" s="22" t="s">
        <v>25</v>
      </c>
      <c r="J69" s="21">
        <v>121.5</v>
      </c>
      <c r="K69" s="21">
        <v>79</v>
      </c>
      <c r="L69" s="22"/>
      <c r="M69" s="36" t="s">
        <v>197</v>
      </c>
      <c r="N69" s="37"/>
    </row>
    <row r="70" ht="50" customHeight="1" outlineLevel="2" spans="1:14">
      <c r="A70" s="20">
        <v>10</v>
      </c>
      <c r="B70" s="20" t="s">
        <v>170</v>
      </c>
      <c r="C70" s="20" t="s">
        <v>171</v>
      </c>
      <c r="D70" s="22" t="s">
        <v>199</v>
      </c>
      <c r="E70" s="21" t="s">
        <v>24</v>
      </c>
      <c r="F70" s="43" t="s">
        <v>173</v>
      </c>
      <c r="G70" s="22" t="s">
        <v>200</v>
      </c>
      <c r="H70" s="25">
        <v>4.943</v>
      </c>
      <c r="I70" s="22" t="s">
        <v>25</v>
      </c>
      <c r="J70" s="38">
        <v>494.3</v>
      </c>
      <c r="K70" s="21">
        <v>321</v>
      </c>
      <c r="L70" s="22"/>
      <c r="M70" s="53" t="s">
        <v>201</v>
      </c>
      <c r="N70" s="37"/>
    </row>
    <row r="71" ht="50" customHeight="1" outlineLevel="2" spans="1:14">
      <c r="A71" s="20">
        <v>11</v>
      </c>
      <c r="B71" s="20" t="s">
        <v>170</v>
      </c>
      <c r="C71" s="20" t="s">
        <v>171</v>
      </c>
      <c r="D71" s="22" t="s">
        <v>202</v>
      </c>
      <c r="E71" s="21" t="s">
        <v>24</v>
      </c>
      <c r="F71" s="43" t="s">
        <v>173</v>
      </c>
      <c r="G71" s="22">
        <v>1.187</v>
      </c>
      <c r="H71" s="25">
        <v>1.187</v>
      </c>
      <c r="I71" s="22" t="s">
        <v>25</v>
      </c>
      <c r="J71" s="38">
        <v>118.7</v>
      </c>
      <c r="K71" s="21">
        <v>77</v>
      </c>
      <c r="L71" s="22"/>
      <c r="M71" s="53" t="s">
        <v>203</v>
      </c>
      <c r="N71" s="37"/>
    </row>
    <row r="72" ht="50" customHeight="1" outlineLevel="2" spans="1:14">
      <c r="A72" s="20">
        <v>12</v>
      </c>
      <c r="B72" s="20" t="s">
        <v>170</v>
      </c>
      <c r="C72" s="21" t="s">
        <v>204</v>
      </c>
      <c r="D72" s="21" t="s">
        <v>205</v>
      </c>
      <c r="E72" s="21" t="s">
        <v>24</v>
      </c>
      <c r="F72" s="22">
        <v>0</v>
      </c>
      <c r="G72" s="23">
        <v>3.134</v>
      </c>
      <c r="H72" s="23">
        <v>3.134</v>
      </c>
      <c r="I72" s="22" t="s">
        <v>25</v>
      </c>
      <c r="J72" s="21">
        <v>523.4605</v>
      </c>
      <c r="K72" s="21">
        <v>204</v>
      </c>
      <c r="L72" s="41"/>
      <c r="M72" s="36" t="s">
        <v>206</v>
      </c>
      <c r="N72" s="37"/>
    </row>
    <row r="73" ht="50" customHeight="1" outlineLevel="2" spans="1:14">
      <c r="A73" s="20">
        <v>13</v>
      </c>
      <c r="B73" s="20" t="s">
        <v>170</v>
      </c>
      <c r="C73" s="21" t="s">
        <v>204</v>
      </c>
      <c r="D73" s="21" t="s">
        <v>207</v>
      </c>
      <c r="E73" s="21" t="s">
        <v>24</v>
      </c>
      <c r="F73" s="22">
        <v>0</v>
      </c>
      <c r="G73" s="23">
        <v>3.566</v>
      </c>
      <c r="H73" s="23">
        <v>3.566</v>
      </c>
      <c r="I73" s="22" t="s">
        <v>25</v>
      </c>
      <c r="J73" s="21">
        <v>290.968</v>
      </c>
      <c r="K73" s="21">
        <v>231</v>
      </c>
      <c r="L73" s="22"/>
      <c r="M73" s="36" t="s">
        <v>208</v>
      </c>
      <c r="N73" s="37"/>
    </row>
    <row r="74" ht="50" customHeight="1" outlineLevel="2" spans="1:14">
      <c r="A74" s="20">
        <v>14</v>
      </c>
      <c r="B74" s="20" t="s">
        <v>170</v>
      </c>
      <c r="C74" s="21" t="s">
        <v>204</v>
      </c>
      <c r="D74" s="21" t="s">
        <v>209</v>
      </c>
      <c r="E74" s="21" t="s">
        <v>24</v>
      </c>
      <c r="F74" s="22">
        <v>0</v>
      </c>
      <c r="G74" s="23">
        <v>3.35</v>
      </c>
      <c r="H74" s="23">
        <v>3.35</v>
      </c>
      <c r="I74" s="22" t="s">
        <v>25</v>
      </c>
      <c r="J74" s="21">
        <v>280.6736</v>
      </c>
      <c r="K74" s="21">
        <v>218</v>
      </c>
      <c r="L74" s="22"/>
      <c r="M74" s="36" t="s">
        <v>210</v>
      </c>
      <c r="N74" s="37"/>
    </row>
    <row r="75" ht="50" customHeight="1" outlineLevel="2" spans="1:14">
      <c r="A75" s="20">
        <v>15</v>
      </c>
      <c r="B75" s="20" t="s">
        <v>170</v>
      </c>
      <c r="C75" s="21" t="s">
        <v>204</v>
      </c>
      <c r="D75" s="21" t="s">
        <v>211</v>
      </c>
      <c r="E75" s="21" t="s">
        <v>24</v>
      </c>
      <c r="F75" s="23">
        <v>0</v>
      </c>
      <c r="G75" s="23">
        <v>2.39</v>
      </c>
      <c r="H75" s="23">
        <v>2.39</v>
      </c>
      <c r="I75" s="22" t="s">
        <v>25</v>
      </c>
      <c r="J75" s="21">
        <v>139.1608</v>
      </c>
      <c r="K75" s="21">
        <v>115</v>
      </c>
      <c r="L75" s="21"/>
      <c r="M75" s="36" t="s">
        <v>212</v>
      </c>
      <c r="N75" s="37"/>
    </row>
    <row r="76" ht="50" customHeight="1" outlineLevel="2" spans="1:14">
      <c r="A76" s="20">
        <v>16</v>
      </c>
      <c r="B76" s="20" t="s">
        <v>170</v>
      </c>
      <c r="C76" s="21" t="s">
        <v>213</v>
      </c>
      <c r="D76" s="44" t="s">
        <v>214</v>
      </c>
      <c r="E76" s="21" t="s">
        <v>38</v>
      </c>
      <c r="F76" s="22">
        <v>2.35</v>
      </c>
      <c r="G76" s="23">
        <v>3.72</v>
      </c>
      <c r="H76" s="23">
        <f>G76-F76</f>
        <v>1.37</v>
      </c>
      <c r="I76" s="22" t="s">
        <v>39</v>
      </c>
      <c r="J76" s="21">
        <v>176</v>
      </c>
      <c r="K76" s="21">
        <v>165</v>
      </c>
      <c r="L76" s="21" t="s">
        <v>215</v>
      </c>
      <c r="M76" s="36" t="s">
        <v>216</v>
      </c>
      <c r="N76" s="37"/>
    </row>
    <row r="77" ht="50" customHeight="1" outlineLevel="2" spans="1:14">
      <c r="A77" s="20">
        <v>17</v>
      </c>
      <c r="B77" s="20" t="s">
        <v>170</v>
      </c>
      <c r="C77" s="21" t="s">
        <v>213</v>
      </c>
      <c r="D77" s="26"/>
      <c r="E77" s="21" t="s">
        <v>38</v>
      </c>
      <c r="F77" s="22">
        <v>10.84</v>
      </c>
      <c r="G77" s="23">
        <v>15.786</v>
      </c>
      <c r="H77" s="23">
        <f>G77-F77</f>
        <v>4.946</v>
      </c>
      <c r="I77" s="22" t="s">
        <v>39</v>
      </c>
      <c r="J77" s="21">
        <v>617</v>
      </c>
      <c r="K77" s="21">
        <v>243</v>
      </c>
      <c r="L77" s="21" t="s">
        <v>215</v>
      </c>
      <c r="M77" s="36" t="s">
        <v>216</v>
      </c>
      <c r="N77" s="37"/>
    </row>
    <row r="78" ht="50" customHeight="1" outlineLevel="2" spans="1:14">
      <c r="A78" s="20">
        <v>18</v>
      </c>
      <c r="B78" s="20" t="s">
        <v>170</v>
      </c>
      <c r="C78" s="20" t="s">
        <v>217</v>
      </c>
      <c r="D78" s="20" t="s">
        <v>218</v>
      </c>
      <c r="E78" s="21" t="s">
        <v>24</v>
      </c>
      <c r="F78" s="22">
        <v>0</v>
      </c>
      <c r="G78" s="22">
        <v>7.653</v>
      </c>
      <c r="H78" s="23">
        <v>7.653</v>
      </c>
      <c r="I78" s="22" t="s">
        <v>25</v>
      </c>
      <c r="J78" s="41">
        <v>880.1047</v>
      </c>
      <c r="K78" s="41">
        <v>497</v>
      </c>
      <c r="L78" s="41" t="s">
        <v>219</v>
      </c>
      <c r="M78" s="20" t="s">
        <v>220</v>
      </c>
      <c r="N78" s="37"/>
    </row>
    <row r="79" ht="50" customHeight="1" outlineLevel="2" spans="1:14">
      <c r="A79" s="20">
        <v>19</v>
      </c>
      <c r="B79" s="20" t="s">
        <v>170</v>
      </c>
      <c r="C79" s="20" t="s">
        <v>217</v>
      </c>
      <c r="D79" s="20" t="s">
        <v>221</v>
      </c>
      <c r="E79" s="21" t="s">
        <v>24</v>
      </c>
      <c r="F79" s="22">
        <v>0</v>
      </c>
      <c r="G79" s="22">
        <v>2.36</v>
      </c>
      <c r="H79" s="23">
        <v>2.36</v>
      </c>
      <c r="I79" s="22" t="s">
        <v>25</v>
      </c>
      <c r="J79" s="41">
        <v>270.7584</v>
      </c>
      <c r="K79" s="41">
        <v>153</v>
      </c>
      <c r="L79" s="41"/>
      <c r="M79" s="20" t="s">
        <v>222</v>
      </c>
      <c r="N79" s="37"/>
    </row>
    <row r="80" ht="50" customHeight="1" outlineLevel="2" spans="1:14">
      <c r="A80" s="20">
        <v>20</v>
      </c>
      <c r="B80" s="20" t="s">
        <v>170</v>
      </c>
      <c r="C80" s="20" t="s">
        <v>217</v>
      </c>
      <c r="D80" s="20" t="s">
        <v>223</v>
      </c>
      <c r="E80" s="21" t="s">
        <v>24</v>
      </c>
      <c r="F80" s="22">
        <v>0</v>
      </c>
      <c r="G80" s="22">
        <v>6.149</v>
      </c>
      <c r="H80" s="23">
        <v>6.149</v>
      </c>
      <c r="I80" s="22" t="s">
        <v>25</v>
      </c>
      <c r="J80" s="41">
        <v>707.8791</v>
      </c>
      <c r="K80" s="41">
        <v>400</v>
      </c>
      <c r="L80" s="41" t="s">
        <v>224</v>
      </c>
      <c r="M80" s="20" t="s">
        <v>225</v>
      </c>
      <c r="N80" s="37"/>
    </row>
    <row r="81" ht="50" customHeight="1" outlineLevel="2" spans="1:14">
      <c r="A81" s="20">
        <v>21</v>
      </c>
      <c r="B81" s="20" t="s">
        <v>170</v>
      </c>
      <c r="C81" s="20" t="s">
        <v>217</v>
      </c>
      <c r="D81" s="20" t="s">
        <v>226</v>
      </c>
      <c r="E81" s="21" t="s">
        <v>24</v>
      </c>
      <c r="F81" s="45">
        <v>3.904</v>
      </c>
      <c r="G81" s="25">
        <v>9.204</v>
      </c>
      <c r="H81" s="25">
        <v>5.3</v>
      </c>
      <c r="I81" s="22" t="s">
        <v>25</v>
      </c>
      <c r="J81" s="41">
        <v>609.8261</v>
      </c>
      <c r="K81" s="41">
        <v>345</v>
      </c>
      <c r="L81" s="41" t="s">
        <v>227</v>
      </c>
      <c r="M81" s="20" t="s">
        <v>228</v>
      </c>
      <c r="N81" s="37"/>
    </row>
    <row r="82" ht="65" customHeight="1" outlineLevel="2" spans="1:14">
      <c r="A82" s="20">
        <v>22</v>
      </c>
      <c r="B82" s="20" t="s">
        <v>170</v>
      </c>
      <c r="C82" s="20" t="s">
        <v>217</v>
      </c>
      <c r="D82" s="20" t="s">
        <v>229</v>
      </c>
      <c r="E82" s="21" t="s">
        <v>24</v>
      </c>
      <c r="F82" s="23">
        <v>2.075</v>
      </c>
      <c r="G82" s="23">
        <v>5.432</v>
      </c>
      <c r="H82" s="23">
        <v>3.357</v>
      </c>
      <c r="I82" s="22" t="s">
        <v>25</v>
      </c>
      <c r="J82" s="21">
        <v>1223</v>
      </c>
      <c r="K82" s="21">
        <v>218</v>
      </c>
      <c r="L82" s="21" t="s">
        <v>230</v>
      </c>
      <c r="M82" s="36" t="s">
        <v>231</v>
      </c>
      <c r="N82" s="37"/>
    </row>
    <row r="83" ht="67" customHeight="1" outlineLevel="2" spans="1:14">
      <c r="A83" s="20">
        <v>23</v>
      </c>
      <c r="B83" s="20" t="s">
        <v>170</v>
      </c>
      <c r="C83" s="20" t="s">
        <v>217</v>
      </c>
      <c r="D83" s="20" t="s">
        <v>229</v>
      </c>
      <c r="E83" s="21" t="s">
        <v>24</v>
      </c>
      <c r="F83" s="23">
        <v>0</v>
      </c>
      <c r="G83" s="23">
        <v>1.664</v>
      </c>
      <c r="H83" s="23">
        <v>1.664</v>
      </c>
      <c r="I83" s="22" t="s">
        <v>25</v>
      </c>
      <c r="J83" s="21">
        <v>606</v>
      </c>
      <c r="K83" s="21">
        <v>108</v>
      </c>
      <c r="L83" s="21" t="s">
        <v>230</v>
      </c>
      <c r="M83" s="36" t="s">
        <v>231</v>
      </c>
      <c r="N83" s="37"/>
    </row>
    <row r="84" ht="50" customHeight="1" outlineLevel="2" spans="1:14">
      <c r="A84" s="20">
        <v>24</v>
      </c>
      <c r="B84" s="20" t="s">
        <v>170</v>
      </c>
      <c r="C84" s="20" t="s">
        <v>217</v>
      </c>
      <c r="D84" s="20" t="s">
        <v>232</v>
      </c>
      <c r="E84" s="21" t="s">
        <v>24</v>
      </c>
      <c r="F84" s="22">
        <v>0</v>
      </c>
      <c r="G84" s="22">
        <v>4.408</v>
      </c>
      <c r="H84" s="23">
        <v>4.408</v>
      </c>
      <c r="I84" s="22" t="s">
        <v>25</v>
      </c>
      <c r="J84" s="21">
        <v>507.4324</v>
      </c>
      <c r="K84" s="21">
        <v>287</v>
      </c>
      <c r="L84" s="21" t="s">
        <v>233</v>
      </c>
      <c r="M84" s="20" t="s">
        <v>234</v>
      </c>
      <c r="N84" s="37"/>
    </row>
    <row r="85" ht="50" customHeight="1" outlineLevel="2" spans="1:14">
      <c r="A85" s="20">
        <v>25</v>
      </c>
      <c r="B85" s="20" t="s">
        <v>170</v>
      </c>
      <c r="C85" s="20" t="s">
        <v>217</v>
      </c>
      <c r="D85" s="20" t="s">
        <v>235</v>
      </c>
      <c r="E85" s="21" t="s">
        <v>38</v>
      </c>
      <c r="F85" s="22">
        <v>20.294</v>
      </c>
      <c r="G85" s="22">
        <v>21.444</v>
      </c>
      <c r="H85" s="23">
        <v>1.15</v>
      </c>
      <c r="I85" s="22" t="s">
        <v>39</v>
      </c>
      <c r="J85" s="21">
        <v>288</v>
      </c>
      <c r="K85" s="21">
        <v>128</v>
      </c>
      <c r="L85" s="21"/>
      <c r="M85" s="20" t="s">
        <v>236</v>
      </c>
      <c r="N85" s="37"/>
    </row>
    <row r="86" ht="50" customHeight="1" outlineLevel="2" spans="1:14">
      <c r="A86" s="20">
        <v>26</v>
      </c>
      <c r="B86" s="20" t="s">
        <v>170</v>
      </c>
      <c r="C86" s="20" t="s">
        <v>237</v>
      </c>
      <c r="D86" s="46" t="s">
        <v>238</v>
      </c>
      <c r="E86" s="21" t="s">
        <v>24</v>
      </c>
      <c r="F86" s="46" t="s">
        <v>173</v>
      </c>
      <c r="G86" s="46" t="s">
        <v>239</v>
      </c>
      <c r="H86" s="23">
        <v>2.457</v>
      </c>
      <c r="I86" s="20" t="s">
        <v>25</v>
      </c>
      <c r="J86" s="21">
        <v>245.7</v>
      </c>
      <c r="K86" s="21">
        <v>160</v>
      </c>
      <c r="L86" s="22"/>
      <c r="M86" s="36" t="s">
        <v>240</v>
      </c>
      <c r="N86" s="37"/>
    </row>
    <row r="87" ht="50" customHeight="1" outlineLevel="2" spans="1:14">
      <c r="A87" s="20">
        <v>27</v>
      </c>
      <c r="B87" s="20" t="s">
        <v>170</v>
      </c>
      <c r="C87" s="20" t="s">
        <v>237</v>
      </c>
      <c r="D87" s="46" t="s">
        <v>241</v>
      </c>
      <c r="E87" s="21" t="s">
        <v>24</v>
      </c>
      <c r="F87" s="46" t="s">
        <v>173</v>
      </c>
      <c r="G87" s="46" t="s">
        <v>242</v>
      </c>
      <c r="H87" s="23">
        <v>2.594</v>
      </c>
      <c r="I87" s="20" t="s">
        <v>25</v>
      </c>
      <c r="J87" s="21">
        <v>259.4</v>
      </c>
      <c r="K87" s="21">
        <v>169</v>
      </c>
      <c r="L87" s="22"/>
      <c r="M87" s="36" t="s">
        <v>240</v>
      </c>
      <c r="N87" s="37"/>
    </row>
    <row r="88" ht="50" customHeight="1" outlineLevel="2" spans="1:14">
      <c r="A88" s="20">
        <v>28</v>
      </c>
      <c r="B88" s="20" t="s">
        <v>170</v>
      </c>
      <c r="C88" s="20" t="s">
        <v>237</v>
      </c>
      <c r="D88" s="46" t="s">
        <v>243</v>
      </c>
      <c r="E88" s="21" t="s">
        <v>38</v>
      </c>
      <c r="F88" s="46" t="s">
        <v>244</v>
      </c>
      <c r="G88" s="46" t="s">
        <v>245</v>
      </c>
      <c r="H88" s="23">
        <v>7.4</v>
      </c>
      <c r="I88" s="20" t="s">
        <v>39</v>
      </c>
      <c r="J88" s="21">
        <v>1628</v>
      </c>
      <c r="K88" s="21">
        <v>1073</v>
      </c>
      <c r="L88" s="22"/>
      <c r="M88" s="36" t="s">
        <v>240</v>
      </c>
      <c r="N88" s="37"/>
    </row>
    <row r="89" ht="50" customHeight="1" outlineLevel="2" spans="1:14">
      <c r="A89" s="20">
        <v>29</v>
      </c>
      <c r="B89" s="20" t="s">
        <v>170</v>
      </c>
      <c r="C89" s="20" t="s">
        <v>237</v>
      </c>
      <c r="D89" s="46" t="s">
        <v>246</v>
      </c>
      <c r="E89" s="21" t="s">
        <v>24</v>
      </c>
      <c r="F89" s="46" t="s">
        <v>173</v>
      </c>
      <c r="G89" s="46" t="s">
        <v>247</v>
      </c>
      <c r="H89" s="23">
        <v>0.579</v>
      </c>
      <c r="I89" s="20" t="s">
        <v>25</v>
      </c>
      <c r="J89" s="21">
        <v>57.9</v>
      </c>
      <c r="K89" s="21">
        <v>37</v>
      </c>
      <c r="L89" s="22"/>
      <c r="M89" s="36" t="s">
        <v>240</v>
      </c>
      <c r="N89" s="37"/>
    </row>
    <row r="90" ht="50" customHeight="1" outlineLevel="2" spans="1:14">
      <c r="A90" s="20">
        <v>30</v>
      </c>
      <c r="B90" s="20" t="s">
        <v>170</v>
      </c>
      <c r="C90" s="20" t="s">
        <v>237</v>
      </c>
      <c r="D90" s="46" t="s">
        <v>248</v>
      </c>
      <c r="E90" s="21" t="s">
        <v>24</v>
      </c>
      <c r="F90" s="46" t="s">
        <v>173</v>
      </c>
      <c r="G90" s="46" t="s">
        <v>249</v>
      </c>
      <c r="H90" s="23">
        <v>0.554</v>
      </c>
      <c r="I90" s="20" t="s">
        <v>25</v>
      </c>
      <c r="J90" s="21">
        <v>55.4</v>
      </c>
      <c r="K90" s="21">
        <v>36</v>
      </c>
      <c r="L90" s="22"/>
      <c r="M90" s="36" t="s">
        <v>240</v>
      </c>
      <c r="N90" s="37"/>
    </row>
    <row r="91" ht="60" customHeight="1" outlineLevel="2" spans="1:14">
      <c r="A91" s="20">
        <v>31</v>
      </c>
      <c r="B91" s="20" t="s">
        <v>170</v>
      </c>
      <c r="C91" s="20" t="s">
        <v>237</v>
      </c>
      <c r="D91" s="46" t="s">
        <v>250</v>
      </c>
      <c r="E91" s="21" t="s">
        <v>38</v>
      </c>
      <c r="F91" s="46" t="s">
        <v>251</v>
      </c>
      <c r="G91" s="46" t="s">
        <v>252</v>
      </c>
      <c r="H91" s="23">
        <v>6.978</v>
      </c>
      <c r="I91" s="20" t="s">
        <v>39</v>
      </c>
      <c r="J91" s="21">
        <v>1535.16</v>
      </c>
      <c r="K91" s="21">
        <v>699</v>
      </c>
      <c r="L91" s="22"/>
      <c r="M91" s="36" t="s">
        <v>240</v>
      </c>
      <c r="N91" s="37"/>
    </row>
    <row r="92" ht="59" customHeight="1" outlineLevel="2" spans="1:14">
      <c r="A92" s="20">
        <v>32</v>
      </c>
      <c r="B92" s="20" t="s">
        <v>170</v>
      </c>
      <c r="C92" s="20" t="s">
        <v>237</v>
      </c>
      <c r="D92" s="46" t="s">
        <v>253</v>
      </c>
      <c r="E92" s="21" t="s">
        <v>24</v>
      </c>
      <c r="F92" s="46" t="s">
        <v>173</v>
      </c>
      <c r="G92" s="46" t="s">
        <v>254</v>
      </c>
      <c r="H92" s="23">
        <v>1.144</v>
      </c>
      <c r="I92" s="20" t="s">
        <v>25</v>
      </c>
      <c r="J92" s="21">
        <v>114.4</v>
      </c>
      <c r="K92" s="21">
        <v>74</v>
      </c>
      <c r="L92" s="22"/>
      <c r="M92" s="36" t="s">
        <v>240</v>
      </c>
      <c r="N92" s="37"/>
    </row>
    <row r="93" ht="26" customHeight="1" outlineLevel="2" spans="1:14">
      <c r="A93" s="47">
        <v>33</v>
      </c>
      <c r="B93" s="47" t="s">
        <v>170</v>
      </c>
      <c r="C93" s="47" t="s">
        <v>255</v>
      </c>
      <c r="D93" s="48" t="s">
        <v>256</v>
      </c>
      <c r="E93" s="48" t="s">
        <v>257</v>
      </c>
      <c r="F93" s="46" t="s">
        <v>173</v>
      </c>
      <c r="G93" s="46" t="s">
        <v>258</v>
      </c>
      <c r="H93" s="23">
        <v>2.226</v>
      </c>
      <c r="I93" s="54" t="s">
        <v>25</v>
      </c>
      <c r="J93" s="21">
        <v>1666.32</v>
      </c>
      <c r="K93" s="44">
        <v>586</v>
      </c>
      <c r="L93" s="54"/>
      <c r="M93" s="55" t="s">
        <v>259</v>
      </c>
      <c r="N93" s="56"/>
    </row>
    <row r="94" ht="24" customHeight="1" outlineLevel="2" spans="1:14">
      <c r="A94" s="49"/>
      <c r="B94" s="49"/>
      <c r="C94" s="49"/>
      <c r="D94" s="50"/>
      <c r="E94" s="50"/>
      <c r="F94" s="46" t="s">
        <v>173</v>
      </c>
      <c r="G94" s="46" t="s">
        <v>260</v>
      </c>
      <c r="H94" s="23">
        <v>1.498</v>
      </c>
      <c r="I94" s="57"/>
      <c r="J94" s="21"/>
      <c r="K94" s="58"/>
      <c r="L94" s="57"/>
      <c r="M94" s="59"/>
      <c r="N94" s="60"/>
    </row>
    <row r="95" ht="27" customHeight="1" outlineLevel="2" spans="1:14">
      <c r="A95" s="49"/>
      <c r="B95" s="49"/>
      <c r="C95" s="49"/>
      <c r="D95" s="50"/>
      <c r="E95" s="50"/>
      <c r="F95" s="46" t="s">
        <v>173</v>
      </c>
      <c r="G95" s="46" t="s">
        <v>261</v>
      </c>
      <c r="H95" s="23">
        <v>2.581</v>
      </c>
      <c r="I95" s="57"/>
      <c r="J95" s="21"/>
      <c r="K95" s="58"/>
      <c r="L95" s="57"/>
      <c r="M95" s="59"/>
      <c r="N95" s="60"/>
    </row>
    <row r="96" ht="27" customHeight="1" outlineLevel="2" spans="1:14">
      <c r="A96" s="51"/>
      <c r="B96" s="51"/>
      <c r="C96" s="51"/>
      <c r="D96" s="52"/>
      <c r="E96" s="52"/>
      <c r="F96" s="46" t="s">
        <v>173</v>
      </c>
      <c r="G96" s="46" t="s">
        <v>262</v>
      </c>
      <c r="H96" s="23">
        <v>2.706</v>
      </c>
      <c r="I96" s="27"/>
      <c r="J96" s="21"/>
      <c r="K96" s="26"/>
      <c r="L96" s="27"/>
      <c r="M96" s="39"/>
      <c r="N96" s="61"/>
    </row>
    <row r="97" ht="50" customHeight="1" outlineLevel="2" spans="1:14">
      <c r="A97" s="20">
        <v>34</v>
      </c>
      <c r="B97" s="20" t="s">
        <v>170</v>
      </c>
      <c r="C97" s="20" t="s">
        <v>255</v>
      </c>
      <c r="D97" s="22" t="s">
        <v>263</v>
      </c>
      <c r="E97" s="21" t="s">
        <v>24</v>
      </c>
      <c r="F97" s="22">
        <v>2.995</v>
      </c>
      <c r="G97" s="22">
        <v>3.606</v>
      </c>
      <c r="H97" s="23">
        <v>0.611</v>
      </c>
      <c r="I97" s="22" t="s">
        <v>25</v>
      </c>
      <c r="J97" s="21">
        <v>58.656</v>
      </c>
      <c r="K97" s="21">
        <v>40</v>
      </c>
      <c r="L97" s="22"/>
      <c r="M97" s="36" t="s">
        <v>264</v>
      </c>
      <c r="N97" s="37"/>
    </row>
    <row r="98" ht="50" customHeight="1" outlineLevel="2" spans="1:14">
      <c r="A98" s="20">
        <v>35</v>
      </c>
      <c r="B98" s="20" t="s">
        <v>170</v>
      </c>
      <c r="C98" s="20" t="s">
        <v>265</v>
      </c>
      <c r="D98" s="20" t="s">
        <v>266</v>
      </c>
      <c r="E98" s="21" t="s">
        <v>38</v>
      </c>
      <c r="F98" s="22">
        <v>0</v>
      </c>
      <c r="G98" s="23">
        <v>13.273</v>
      </c>
      <c r="H98" s="23">
        <v>13.273</v>
      </c>
      <c r="I98" s="22" t="s">
        <v>39</v>
      </c>
      <c r="J98" s="21">
        <v>5345</v>
      </c>
      <c r="K98" s="21">
        <v>366</v>
      </c>
      <c r="L98" s="21" t="s">
        <v>267</v>
      </c>
      <c r="M98" s="36" t="s">
        <v>268</v>
      </c>
      <c r="N98" s="37"/>
    </row>
    <row r="99" s="1" customFormat="1" ht="29" customHeight="1" outlineLevel="1" spans="1:14">
      <c r="A99" s="16" t="s">
        <v>269</v>
      </c>
      <c r="B99" s="16" t="s">
        <v>270</v>
      </c>
      <c r="C99" s="16" t="s">
        <v>21</v>
      </c>
      <c r="D99" s="18"/>
      <c r="E99" s="18"/>
      <c r="F99" s="18"/>
      <c r="G99" s="18"/>
      <c r="H99" s="19">
        <f>SUBTOTAL(9,H100:H138)</f>
        <v>113.651</v>
      </c>
      <c r="I99" s="16"/>
      <c r="J99" s="17">
        <f>SUBTOTAL(9,J100:J138)</f>
        <v>16676.5696</v>
      </c>
      <c r="K99" s="17">
        <v>10688</v>
      </c>
      <c r="L99" s="22"/>
      <c r="M99" s="36"/>
      <c r="N99" s="35"/>
    </row>
    <row r="100" ht="50" customHeight="1" outlineLevel="2" spans="1:14">
      <c r="A100" s="20">
        <v>1</v>
      </c>
      <c r="B100" s="20" t="s">
        <v>270</v>
      </c>
      <c r="C100" s="20" t="s">
        <v>271</v>
      </c>
      <c r="D100" s="22" t="s">
        <v>272</v>
      </c>
      <c r="E100" s="21" t="s">
        <v>24</v>
      </c>
      <c r="F100" s="22">
        <v>0</v>
      </c>
      <c r="G100" s="22">
        <v>4.331</v>
      </c>
      <c r="H100" s="23">
        <v>4.331</v>
      </c>
      <c r="I100" s="22" t="s">
        <v>25</v>
      </c>
      <c r="J100" s="21">
        <v>390</v>
      </c>
      <c r="K100" s="21">
        <v>195</v>
      </c>
      <c r="L100" s="22"/>
      <c r="M100" s="36" t="s">
        <v>273</v>
      </c>
      <c r="N100" s="37"/>
    </row>
    <row r="101" ht="50" customHeight="1" outlineLevel="2" spans="1:14">
      <c r="A101" s="20">
        <v>2</v>
      </c>
      <c r="B101" s="20" t="s">
        <v>270</v>
      </c>
      <c r="C101" s="20" t="s">
        <v>271</v>
      </c>
      <c r="D101" s="22" t="s">
        <v>274</v>
      </c>
      <c r="E101" s="21" t="s">
        <v>24</v>
      </c>
      <c r="F101" s="20">
        <v>2.97</v>
      </c>
      <c r="G101" s="24">
        <v>3.92</v>
      </c>
      <c r="H101" s="24">
        <v>0.95</v>
      </c>
      <c r="I101" s="22" t="s">
        <v>25</v>
      </c>
      <c r="J101" s="21">
        <v>398.3816</v>
      </c>
      <c r="K101" s="21">
        <v>62</v>
      </c>
      <c r="L101" s="22"/>
      <c r="M101" s="22" t="s">
        <v>275</v>
      </c>
      <c r="N101" s="37"/>
    </row>
    <row r="102" ht="50" customHeight="1" outlineLevel="2" spans="1:14">
      <c r="A102" s="20">
        <v>3</v>
      </c>
      <c r="B102" s="20" t="s">
        <v>270</v>
      </c>
      <c r="C102" s="20" t="s">
        <v>271</v>
      </c>
      <c r="D102" s="20" t="s">
        <v>276</v>
      </c>
      <c r="E102" s="21" t="s">
        <v>24</v>
      </c>
      <c r="F102" s="20">
        <v>0</v>
      </c>
      <c r="G102" s="24">
        <v>1.644</v>
      </c>
      <c r="H102" s="24">
        <v>1.644</v>
      </c>
      <c r="I102" s="22" t="s">
        <v>25</v>
      </c>
      <c r="J102" s="21">
        <v>250</v>
      </c>
      <c r="K102" s="21">
        <v>107</v>
      </c>
      <c r="L102" s="22"/>
      <c r="M102" s="22" t="s">
        <v>277</v>
      </c>
      <c r="N102" s="37"/>
    </row>
    <row r="103" ht="50" customHeight="1" outlineLevel="2" spans="1:14">
      <c r="A103" s="20">
        <v>4</v>
      </c>
      <c r="B103" s="20" t="s">
        <v>270</v>
      </c>
      <c r="C103" s="22" t="s">
        <v>278</v>
      </c>
      <c r="D103" s="22" t="s">
        <v>279</v>
      </c>
      <c r="E103" s="21" t="s">
        <v>24</v>
      </c>
      <c r="F103" s="43">
        <v>0</v>
      </c>
      <c r="G103" s="43">
        <v>4</v>
      </c>
      <c r="H103" s="23">
        <v>4</v>
      </c>
      <c r="I103" s="22" t="s">
        <v>25</v>
      </c>
      <c r="J103" s="21">
        <v>360</v>
      </c>
      <c r="K103" s="21">
        <v>260</v>
      </c>
      <c r="L103" s="21"/>
      <c r="M103" s="36" t="s">
        <v>280</v>
      </c>
      <c r="N103" s="37"/>
    </row>
    <row r="104" ht="50" customHeight="1" outlineLevel="2" spans="1:14">
      <c r="A104" s="20">
        <v>5</v>
      </c>
      <c r="B104" s="20" t="s">
        <v>270</v>
      </c>
      <c r="C104" s="22" t="s">
        <v>278</v>
      </c>
      <c r="D104" s="22" t="s">
        <v>281</v>
      </c>
      <c r="E104" s="21" t="s">
        <v>24</v>
      </c>
      <c r="F104" s="43">
        <v>0</v>
      </c>
      <c r="G104" s="43">
        <v>3.826</v>
      </c>
      <c r="H104" s="23">
        <v>3.826</v>
      </c>
      <c r="I104" s="22" t="s">
        <v>25</v>
      </c>
      <c r="J104" s="21">
        <v>344.34</v>
      </c>
      <c r="K104" s="21">
        <v>249</v>
      </c>
      <c r="L104" s="21"/>
      <c r="M104" s="36" t="s">
        <v>280</v>
      </c>
      <c r="N104" s="37"/>
    </row>
    <row r="105" ht="50" customHeight="1" outlineLevel="2" spans="1:14">
      <c r="A105" s="20">
        <v>6</v>
      </c>
      <c r="B105" s="20" t="s">
        <v>270</v>
      </c>
      <c r="C105" s="22" t="s">
        <v>278</v>
      </c>
      <c r="D105" s="22" t="s">
        <v>282</v>
      </c>
      <c r="E105" s="21" t="s">
        <v>24</v>
      </c>
      <c r="F105" s="43">
        <v>0</v>
      </c>
      <c r="G105" s="43">
        <v>3.04</v>
      </c>
      <c r="H105" s="23">
        <v>3.04</v>
      </c>
      <c r="I105" s="22" t="s">
        <v>25</v>
      </c>
      <c r="J105" s="21">
        <v>273.6</v>
      </c>
      <c r="K105" s="21">
        <v>198</v>
      </c>
      <c r="L105" s="21"/>
      <c r="M105" s="36" t="s">
        <v>280</v>
      </c>
      <c r="N105" s="37"/>
    </row>
    <row r="106" ht="50" customHeight="1" outlineLevel="2" spans="1:14">
      <c r="A106" s="20">
        <v>7</v>
      </c>
      <c r="B106" s="20" t="s">
        <v>270</v>
      </c>
      <c r="C106" s="22" t="s">
        <v>278</v>
      </c>
      <c r="D106" s="22" t="s">
        <v>283</v>
      </c>
      <c r="E106" s="21" t="s">
        <v>24</v>
      </c>
      <c r="F106" s="43">
        <v>0</v>
      </c>
      <c r="G106" s="43">
        <v>3.199</v>
      </c>
      <c r="H106" s="23">
        <v>3.199</v>
      </c>
      <c r="I106" s="22" t="s">
        <v>25</v>
      </c>
      <c r="J106" s="21">
        <v>287.91</v>
      </c>
      <c r="K106" s="21">
        <v>208</v>
      </c>
      <c r="L106" s="21"/>
      <c r="M106" s="36" t="s">
        <v>280</v>
      </c>
      <c r="N106" s="37"/>
    </row>
    <row r="107" ht="50" customHeight="1" outlineLevel="2" spans="1:14">
      <c r="A107" s="20">
        <v>8</v>
      </c>
      <c r="B107" s="20" t="s">
        <v>270</v>
      </c>
      <c r="C107" s="21" t="s">
        <v>278</v>
      </c>
      <c r="D107" s="21" t="s">
        <v>284</v>
      </c>
      <c r="E107" s="21" t="s">
        <v>24</v>
      </c>
      <c r="F107" s="43">
        <v>0</v>
      </c>
      <c r="G107" s="43">
        <v>1.032</v>
      </c>
      <c r="H107" s="23">
        <v>1.032</v>
      </c>
      <c r="I107" s="22" t="s">
        <v>25</v>
      </c>
      <c r="J107" s="21">
        <v>92.88</v>
      </c>
      <c r="K107" s="21">
        <v>67</v>
      </c>
      <c r="L107" s="21"/>
      <c r="M107" s="36" t="s">
        <v>280</v>
      </c>
      <c r="N107" s="37"/>
    </row>
    <row r="108" ht="50" customHeight="1" outlineLevel="2" spans="1:14">
      <c r="A108" s="20">
        <v>9</v>
      </c>
      <c r="B108" s="20" t="s">
        <v>270</v>
      </c>
      <c r="C108" s="21" t="s">
        <v>285</v>
      </c>
      <c r="D108" s="22" t="s">
        <v>286</v>
      </c>
      <c r="E108" s="21" t="s">
        <v>24</v>
      </c>
      <c r="F108" s="30">
        <v>0</v>
      </c>
      <c r="G108" s="30">
        <v>2.352</v>
      </c>
      <c r="H108" s="23">
        <f t="shared" ref="H108:H131" si="0">G108-F108</f>
        <v>2.352</v>
      </c>
      <c r="I108" s="22" t="s">
        <v>25</v>
      </c>
      <c r="J108" s="21">
        <v>206</v>
      </c>
      <c r="K108" s="21">
        <v>153</v>
      </c>
      <c r="L108" s="21"/>
      <c r="M108" s="21" t="s">
        <v>287</v>
      </c>
      <c r="N108" s="37"/>
    </row>
    <row r="109" ht="50" customHeight="1" outlineLevel="2" spans="1:14">
      <c r="A109" s="20">
        <v>10</v>
      </c>
      <c r="B109" s="20" t="s">
        <v>270</v>
      </c>
      <c r="C109" s="21" t="s">
        <v>285</v>
      </c>
      <c r="D109" s="22" t="s">
        <v>288</v>
      </c>
      <c r="E109" s="21" t="s">
        <v>24</v>
      </c>
      <c r="F109" s="22">
        <v>0</v>
      </c>
      <c r="G109" s="22">
        <v>3.858</v>
      </c>
      <c r="H109" s="23">
        <f t="shared" si="0"/>
        <v>3.858</v>
      </c>
      <c r="I109" s="22" t="s">
        <v>25</v>
      </c>
      <c r="J109" s="21">
        <v>338</v>
      </c>
      <c r="K109" s="21">
        <v>251</v>
      </c>
      <c r="L109" s="21"/>
      <c r="M109" s="21" t="s">
        <v>287</v>
      </c>
      <c r="N109" s="37"/>
    </row>
    <row r="110" ht="50" customHeight="1" outlineLevel="2" spans="1:14">
      <c r="A110" s="20">
        <v>11</v>
      </c>
      <c r="B110" s="20" t="s">
        <v>270</v>
      </c>
      <c r="C110" s="21" t="s">
        <v>285</v>
      </c>
      <c r="D110" s="22" t="s">
        <v>289</v>
      </c>
      <c r="E110" s="21" t="s">
        <v>24</v>
      </c>
      <c r="F110" s="30">
        <v>0</v>
      </c>
      <c r="G110" s="30">
        <v>7.543</v>
      </c>
      <c r="H110" s="23">
        <f t="shared" si="0"/>
        <v>7.543</v>
      </c>
      <c r="I110" s="22" t="s">
        <v>25</v>
      </c>
      <c r="J110" s="21">
        <v>660</v>
      </c>
      <c r="K110" s="21">
        <v>490</v>
      </c>
      <c r="L110" s="21"/>
      <c r="M110" s="21" t="s">
        <v>287</v>
      </c>
      <c r="N110" s="37"/>
    </row>
    <row r="111" ht="50" customHeight="1" outlineLevel="2" spans="1:14">
      <c r="A111" s="20">
        <v>12</v>
      </c>
      <c r="B111" s="20" t="s">
        <v>270</v>
      </c>
      <c r="C111" s="21" t="s">
        <v>285</v>
      </c>
      <c r="D111" s="22" t="s">
        <v>290</v>
      </c>
      <c r="E111" s="21" t="s">
        <v>24</v>
      </c>
      <c r="F111" s="22">
        <v>0</v>
      </c>
      <c r="G111" s="22">
        <v>9.607</v>
      </c>
      <c r="H111" s="23">
        <f t="shared" si="0"/>
        <v>9.607</v>
      </c>
      <c r="I111" s="22" t="s">
        <v>25</v>
      </c>
      <c r="J111" s="21">
        <v>840</v>
      </c>
      <c r="K111" s="21">
        <v>624</v>
      </c>
      <c r="L111" s="21"/>
      <c r="M111" s="21" t="s">
        <v>287</v>
      </c>
      <c r="N111" s="37"/>
    </row>
    <row r="112" ht="50" customHeight="1" outlineLevel="2" spans="1:14">
      <c r="A112" s="20">
        <v>13</v>
      </c>
      <c r="B112" s="20" t="s">
        <v>270</v>
      </c>
      <c r="C112" s="21" t="s">
        <v>285</v>
      </c>
      <c r="D112" s="22" t="s">
        <v>291</v>
      </c>
      <c r="E112" s="21" t="s">
        <v>24</v>
      </c>
      <c r="F112" s="22">
        <v>0</v>
      </c>
      <c r="G112" s="23">
        <v>3.677</v>
      </c>
      <c r="H112" s="23">
        <f t="shared" si="0"/>
        <v>3.677</v>
      </c>
      <c r="I112" s="22" t="s">
        <v>25</v>
      </c>
      <c r="J112" s="21">
        <v>334</v>
      </c>
      <c r="K112" s="21">
        <v>239</v>
      </c>
      <c r="L112" s="21"/>
      <c r="M112" s="21" t="s">
        <v>287</v>
      </c>
      <c r="N112" s="37"/>
    </row>
    <row r="113" ht="50" customHeight="1" outlineLevel="2" spans="1:14">
      <c r="A113" s="20">
        <v>14</v>
      </c>
      <c r="B113" s="20" t="s">
        <v>270</v>
      </c>
      <c r="C113" s="21" t="s">
        <v>285</v>
      </c>
      <c r="D113" s="22" t="s">
        <v>292</v>
      </c>
      <c r="E113" s="21" t="s">
        <v>24</v>
      </c>
      <c r="F113" s="22">
        <v>2.06</v>
      </c>
      <c r="G113" s="22">
        <v>3.607</v>
      </c>
      <c r="H113" s="23">
        <f t="shared" si="0"/>
        <v>1.547</v>
      </c>
      <c r="I113" s="22" t="s">
        <v>25</v>
      </c>
      <c r="J113" s="21">
        <v>136</v>
      </c>
      <c r="K113" s="21">
        <v>101</v>
      </c>
      <c r="L113" s="21"/>
      <c r="M113" s="21" t="s">
        <v>287</v>
      </c>
      <c r="N113" s="37"/>
    </row>
    <row r="114" ht="50" customHeight="1" outlineLevel="2" spans="1:14">
      <c r="A114" s="20">
        <v>15</v>
      </c>
      <c r="B114" s="20" t="s">
        <v>270</v>
      </c>
      <c r="C114" s="21" t="s">
        <v>285</v>
      </c>
      <c r="D114" s="22" t="s">
        <v>293</v>
      </c>
      <c r="E114" s="21" t="s">
        <v>24</v>
      </c>
      <c r="F114" s="22">
        <v>0</v>
      </c>
      <c r="G114" s="22">
        <v>1.2</v>
      </c>
      <c r="H114" s="23">
        <f t="shared" si="0"/>
        <v>1.2</v>
      </c>
      <c r="I114" s="22" t="s">
        <v>25</v>
      </c>
      <c r="J114" s="21">
        <v>105</v>
      </c>
      <c r="K114" s="21">
        <v>78</v>
      </c>
      <c r="L114" s="21"/>
      <c r="M114" s="21" t="s">
        <v>287</v>
      </c>
      <c r="N114" s="37"/>
    </row>
    <row r="115" ht="50" customHeight="1" outlineLevel="2" spans="1:14">
      <c r="A115" s="20">
        <v>16</v>
      </c>
      <c r="B115" s="20" t="s">
        <v>270</v>
      </c>
      <c r="C115" s="21" t="s">
        <v>285</v>
      </c>
      <c r="D115" s="22" t="s">
        <v>294</v>
      </c>
      <c r="E115" s="21" t="s">
        <v>24</v>
      </c>
      <c r="F115" s="43">
        <v>1.8</v>
      </c>
      <c r="G115" s="43">
        <v>2.8</v>
      </c>
      <c r="H115" s="23">
        <f t="shared" si="0"/>
        <v>1</v>
      </c>
      <c r="I115" s="22" t="s">
        <v>25</v>
      </c>
      <c r="J115" s="21">
        <v>92</v>
      </c>
      <c r="K115" s="21">
        <v>65</v>
      </c>
      <c r="L115" s="21"/>
      <c r="M115" s="21" t="s">
        <v>287</v>
      </c>
      <c r="N115" s="37"/>
    </row>
    <row r="116" ht="50" customHeight="1" outlineLevel="2" spans="1:14">
      <c r="A116" s="20">
        <v>17</v>
      </c>
      <c r="B116" s="20" t="s">
        <v>270</v>
      </c>
      <c r="C116" s="21" t="s">
        <v>285</v>
      </c>
      <c r="D116" s="22" t="s">
        <v>295</v>
      </c>
      <c r="E116" s="21" t="s">
        <v>24</v>
      </c>
      <c r="F116" s="30">
        <v>0</v>
      </c>
      <c r="G116" s="30">
        <v>2.5</v>
      </c>
      <c r="H116" s="23">
        <f t="shared" si="0"/>
        <v>2.5</v>
      </c>
      <c r="I116" s="22" t="s">
        <v>25</v>
      </c>
      <c r="J116" s="21">
        <v>219</v>
      </c>
      <c r="K116" s="21">
        <v>163</v>
      </c>
      <c r="L116" s="21"/>
      <c r="M116" s="21" t="s">
        <v>287</v>
      </c>
      <c r="N116" s="37"/>
    </row>
    <row r="117" ht="50" customHeight="1" outlineLevel="2" spans="1:14">
      <c r="A117" s="20">
        <v>18</v>
      </c>
      <c r="B117" s="20" t="s">
        <v>270</v>
      </c>
      <c r="C117" s="21" t="s">
        <v>285</v>
      </c>
      <c r="D117" s="43" t="s">
        <v>296</v>
      </c>
      <c r="E117" s="21" t="s">
        <v>24</v>
      </c>
      <c r="F117" s="43">
        <v>0</v>
      </c>
      <c r="G117" s="22">
        <v>0.32</v>
      </c>
      <c r="H117" s="23">
        <f t="shared" si="0"/>
        <v>0.32</v>
      </c>
      <c r="I117" s="22" t="s">
        <v>25</v>
      </c>
      <c r="J117" s="21">
        <v>28</v>
      </c>
      <c r="K117" s="21">
        <v>20</v>
      </c>
      <c r="L117" s="21"/>
      <c r="M117" s="21" t="s">
        <v>287</v>
      </c>
      <c r="N117" s="37"/>
    </row>
    <row r="118" ht="50" customHeight="1" outlineLevel="2" spans="1:14">
      <c r="A118" s="20">
        <v>19</v>
      </c>
      <c r="B118" s="20" t="s">
        <v>270</v>
      </c>
      <c r="C118" s="21" t="s">
        <v>285</v>
      </c>
      <c r="D118" s="22" t="s">
        <v>297</v>
      </c>
      <c r="E118" s="21" t="s">
        <v>24</v>
      </c>
      <c r="F118" s="22">
        <v>0</v>
      </c>
      <c r="G118" s="22">
        <v>3.086</v>
      </c>
      <c r="H118" s="23">
        <f t="shared" si="0"/>
        <v>3.086</v>
      </c>
      <c r="I118" s="22" t="s">
        <v>25</v>
      </c>
      <c r="J118" s="21">
        <v>271</v>
      </c>
      <c r="K118" s="21">
        <v>201</v>
      </c>
      <c r="L118" s="21"/>
      <c r="M118" s="21" t="s">
        <v>287</v>
      </c>
      <c r="N118" s="37"/>
    </row>
    <row r="119" ht="50" customHeight="1" outlineLevel="2" spans="1:14">
      <c r="A119" s="20">
        <v>20</v>
      </c>
      <c r="B119" s="20" t="s">
        <v>270</v>
      </c>
      <c r="C119" s="21" t="s">
        <v>285</v>
      </c>
      <c r="D119" s="22" t="s">
        <v>298</v>
      </c>
      <c r="E119" s="21" t="s">
        <v>24</v>
      </c>
      <c r="F119" s="45">
        <v>0</v>
      </c>
      <c r="G119" s="45">
        <v>3.431</v>
      </c>
      <c r="H119" s="23">
        <f t="shared" si="0"/>
        <v>3.431</v>
      </c>
      <c r="I119" s="22" t="s">
        <v>25</v>
      </c>
      <c r="J119" s="21">
        <v>315</v>
      </c>
      <c r="K119" s="21">
        <v>223</v>
      </c>
      <c r="L119" s="21"/>
      <c r="M119" s="21" t="s">
        <v>287</v>
      </c>
      <c r="N119" s="37"/>
    </row>
    <row r="120" ht="50" customHeight="1" outlineLevel="2" spans="1:14">
      <c r="A120" s="20">
        <v>21</v>
      </c>
      <c r="B120" s="20" t="s">
        <v>270</v>
      </c>
      <c r="C120" s="20" t="s">
        <v>299</v>
      </c>
      <c r="D120" s="46" t="s">
        <v>300</v>
      </c>
      <c r="E120" s="21" t="s">
        <v>24</v>
      </c>
      <c r="F120" s="43">
        <v>0</v>
      </c>
      <c r="G120" s="43">
        <v>4.371</v>
      </c>
      <c r="H120" s="23">
        <f t="shared" si="0"/>
        <v>4.371</v>
      </c>
      <c r="I120" s="22" t="s">
        <v>25</v>
      </c>
      <c r="J120" s="21">
        <v>463</v>
      </c>
      <c r="K120" s="21">
        <v>284</v>
      </c>
      <c r="L120" s="21"/>
      <c r="M120" s="36" t="s">
        <v>301</v>
      </c>
      <c r="N120" s="37"/>
    </row>
    <row r="121" ht="50" customHeight="1" outlineLevel="2" spans="1:14">
      <c r="A121" s="20">
        <v>22</v>
      </c>
      <c r="B121" s="20" t="s">
        <v>270</v>
      </c>
      <c r="C121" s="20" t="s">
        <v>299</v>
      </c>
      <c r="D121" s="46" t="s">
        <v>302</v>
      </c>
      <c r="E121" s="21" t="s">
        <v>38</v>
      </c>
      <c r="F121" s="43">
        <v>64.052</v>
      </c>
      <c r="G121" s="43">
        <v>67.733</v>
      </c>
      <c r="H121" s="23">
        <f t="shared" si="0"/>
        <v>3.681</v>
      </c>
      <c r="I121" s="46" t="s">
        <v>39</v>
      </c>
      <c r="J121" s="21">
        <v>889</v>
      </c>
      <c r="K121" s="21">
        <v>534</v>
      </c>
      <c r="L121" s="21"/>
      <c r="M121" s="36" t="s">
        <v>301</v>
      </c>
      <c r="N121" s="37"/>
    </row>
    <row r="122" ht="50" customHeight="1" outlineLevel="2" spans="1:14">
      <c r="A122" s="20">
        <v>23</v>
      </c>
      <c r="B122" s="20" t="s">
        <v>270</v>
      </c>
      <c r="C122" s="20" t="s">
        <v>299</v>
      </c>
      <c r="D122" s="46" t="s">
        <v>303</v>
      </c>
      <c r="E122" s="21" t="s">
        <v>38</v>
      </c>
      <c r="F122" s="43">
        <v>19.088</v>
      </c>
      <c r="G122" s="43">
        <v>21.366</v>
      </c>
      <c r="H122" s="23">
        <f t="shared" si="0"/>
        <v>2.278</v>
      </c>
      <c r="I122" s="46" t="s">
        <v>39</v>
      </c>
      <c r="J122" s="21">
        <v>536</v>
      </c>
      <c r="K122" s="21">
        <v>330</v>
      </c>
      <c r="L122" s="21"/>
      <c r="M122" s="36" t="s">
        <v>301</v>
      </c>
      <c r="N122" s="37"/>
    </row>
    <row r="123" ht="50" customHeight="1" outlineLevel="2" spans="1:14">
      <c r="A123" s="20">
        <v>24</v>
      </c>
      <c r="B123" s="20" t="s">
        <v>270</v>
      </c>
      <c r="C123" s="20" t="s">
        <v>299</v>
      </c>
      <c r="D123" s="46" t="s">
        <v>304</v>
      </c>
      <c r="E123" s="21" t="s">
        <v>38</v>
      </c>
      <c r="F123" s="43">
        <v>23.58</v>
      </c>
      <c r="G123" s="43">
        <v>27.925</v>
      </c>
      <c r="H123" s="23">
        <f t="shared" si="0"/>
        <v>4.345</v>
      </c>
      <c r="I123" s="46" t="s">
        <v>39</v>
      </c>
      <c r="J123" s="21">
        <v>998</v>
      </c>
      <c r="K123" s="21">
        <v>630</v>
      </c>
      <c r="L123" s="21"/>
      <c r="M123" s="36" t="s">
        <v>301</v>
      </c>
      <c r="N123" s="37"/>
    </row>
    <row r="124" ht="50" customHeight="1" outlineLevel="2" spans="1:14">
      <c r="A124" s="20">
        <v>25</v>
      </c>
      <c r="B124" s="20" t="s">
        <v>270</v>
      </c>
      <c r="C124" s="20" t="s">
        <v>299</v>
      </c>
      <c r="D124" s="46" t="s">
        <v>305</v>
      </c>
      <c r="E124" s="21" t="s">
        <v>24</v>
      </c>
      <c r="F124" s="43">
        <v>0</v>
      </c>
      <c r="G124" s="43">
        <v>3.758</v>
      </c>
      <c r="H124" s="23">
        <f t="shared" si="0"/>
        <v>3.758</v>
      </c>
      <c r="I124" s="22" t="s">
        <v>25</v>
      </c>
      <c r="J124" s="21">
        <v>389</v>
      </c>
      <c r="K124" s="21">
        <v>244</v>
      </c>
      <c r="L124" s="21"/>
      <c r="M124" s="36" t="s">
        <v>301</v>
      </c>
      <c r="N124" s="37"/>
    </row>
    <row r="125" ht="50" customHeight="1" outlineLevel="2" spans="1:14">
      <c r="A125" s="20">
        <v>26</v>
      </c>
      <c r="B125" s="20" t="s">
        <v>270</v>
      </c>
      <c r="C125" s="20" t="s">
        <v>299</v>
      </c>
      <c r="D125" s="46" t="s">
        <v>306</v>
      </c>
      <c r="E125" s="21" t="s">
        <v>38</v>
      </c>
      <c r="F125" s="43">
        <v>26.6</v>
      </c>
      <c r="G125" s="43">
        <v>29.168</v>
      </c>
      <c r="H125" s="23">
        <f t="shared" si="0"/>
        <v>2.568</v>
      </c>
      <c r="I125" s="46" t="s">
        <v>39</v>
      </c>
      <c r="J125" s="21">
        <v>579</v>
      </c>
      <c r="K125" s="21">
        <v>372</v>
      </c>
      <c r="L125" s="21"/>
      <c r="M125" s="36" t="s">
        <v>301</v>
      </c>
      <c r="N125" s="37"/>
    </row>
    <row r="126" ht="50" customHeight="1" outlineLevel="2" spans="1:14">
      <c r="A126" s="20">
        <v>27</v>
      </c>
      <c r="B126" s="20" t="s">
        <v>270</v>
      </c>
      <c r="C126" s="20" t="s">
        <v>299</v>
      </c>
      <c r="D126" s="46" t="s">
        <v>307</v>
      </c>
      <c r="E126" s="21" t="s">
        <v>38</v>
      </c>
      <c r="F126" s="43">
        <v>13.569</v>
      </c>
      <c r="G126" s="43">
        <v>17.069</v>
      </c>
      <c r="H126" s="23">
        <f t="shared" si="0"/>
        <v>3.5</v>
      </c>
      <c r="I126" s="46" t="s">
        <v>39</v>
      </c>
      <c r="J126" s="21">
        <v>766</v>
      </c>
      <c r="K126" s="21">
        <v>508</v>
      </c>
      <c r="L126" s="21"/>
      <c r="M126" s="36" t="s">
        <v>301</v>
      </c>
      <c r="N126" s="37"/>
    </row>
    <row r="127" ht="50" customHeight="1" outlineLevel="2" spans="1:14">
      <c r="A127" s="20">
        <v>28</v>
      </c>
      <c r="B127" s="20" t="s">
        <v>270</v>
      </c>
      <c r="C127" s="20" t="s">
        <v>299</v>
      </c>
      <c r="D127" s="46" t="s">
        <v>308</v>
      </c>
      <c r="E127" s="21" t="s">
        <v>24</v>
      </c>
      <c r="F127" s="43">
        <v>0</v>
      </c>
      <c r="G127" s="43">
        <v>4.43</v>
      </c>
      <c r="H127" s="23">
        <f t="shared" si="0"/>
        <v>4.43</v>
      </c>
      <c r="I127" s="22" t="s">
        <v>25</v>
      </c>
      <c r="J127" s="21">
        <v>462</v>
      </c>
      <c r="K127" s="21">
        <v>288</v>
      </c>
      <c r="L127" s="21"/>
      <c r="M127" s="36" t="s">
        <v>301</v>
      </c>
      <c r="N127" s="37"/>
    </row>
    <row r="128" ht="50" customHeight="1" outlineLevel="2" spans="1:14">
      <c r="A128" s="20">
        <v>29</v>
      </c>
      <c r="B128" s="20" t="s">
        <v>270</v>
      </c>
      <c r="C128" s="20" t="s">
        <v>299</v>
      </c>
      <c r="D128" s="46" t="s">
        <v>309</v>
      </c>
      <c r="E128" s="21" t="s">
        <v>24</v>
      </c>
      <c r="F128" s="43">
        <v>0</v>
      </c>
      <c r="G128" s="43">
        <v>2.479</v>
      </c>
      <c r="H128" s="23">
        <f t="shared" si="0"/>
        <v>2.479</v>
      </c>
      <c r="I128" s="22" t="s">
        <v>25</v>
      </c>
      <c r="J128" s="21">
        <v>268</v>
      </c>
      <c r="K128" s="21">
        <v>161</v>
      </c>
      <c r="L128" s="21"/>
      <c r="M128" s="36" t="s">
        <v>301</v>
      </c>
      <c r="N128" s="37"/>
    </row>
    <row r="129" ht="50" customHeight="1" outlineLevel="2" spans="1:14">
      <c r="A129" s="20">
        <v>30</v>
      </c>
      <c r="B129" s="20" t="s">
        <v>270</v>
      </c>
      <c r="C129" s="20" t="s">
        <v>299</v>
      </c>
      <c r="D129" s="46" t="s">
        <v>310</v>
      </c>
      <c r="E129" s="21" t="s">
        <v>38</v>
      </c>
      <c r="F129" s="43">
        <v>70.663</v>
      </c>
      <c r="G129" s="43">
        <v>76.135</v>
      </c>
      <c r="H129" s="23">
        <f t="shared" si="0"/>
        <v>5.47200000000001</v>
      </c>
      <c r="I129" s="46" t="s">
        <v>39</v>
      </c>
      <c r="J129" s="21">
        <v>1323</v>
      </c>
      <c r="K129" s="21">
        <v>793</v>
      </c>
      <c r="L129" s="21"/>
      <c r="M129" s="36" t="s">
        <v>301</v>
      </c>
      <c r="N129" s="37"/>
    </row>
    <row r="130" ht="50" customHeight="1" outlineLevel="2" spans="1:14">
      <c r="A130" s="20">
        <v>31</v>
      </c>
      <c r="B130" s="20" t="s">
        <v>270</v>
      </c>
      <c r="C130" s="20" t="s">
        <v>299</v>
      </c>
      <c r="D130" s="46" t="s">
        <v>311</v>
      </c>
      <c r="E130" s="21" t="s">
        <v>38</v>
      </c>
      <c r="F130" s="43">
        <v>24.966</v>
      </c>
      <c r="G130" s="43">
        <v>25.266</v>
      </c>
      <c r="H130" s="23">
        <f t="shared" si="0"/>
        <v>0.299999999999997</v>
      </c>
      <c r="I130" s="46" t="s">
        <v>39</v>
      </c>
      <c r="J130" s="21">
        <v>73</v>
      </c>
      <c r="K130" s="21">
        <v>43</v>
      </c>
      <c r="L130" s="21"/>
      <c r="M130" s="36" t="s">
        <v>301</v>
      </c>
      <c r="N130" s="37"/>
    </row>
    <row r="131" ht="50" customHeight="1" outlineLevel="2" spans="1:14">
      <c r="A131" s="20">
        <v>32</v>
      </c>
      <c r="B131" s="20" t="s">
        <v>270</v>
      </c>
      <c r="C131" s="20" t="s">
        <v>299</v>
      </c>
      <c r="D131" s="43" t="s">
        <v>312</v>
      </c>
      <c r="E131" s="21" t="s">
        <v>38</v>
      </c>
      <c r="F131" s="43">
        <v>45.144</v>
      </c>
      <c r="G131" s="43">
        <v>45.774</v>
      </c>
      <c r="H131" s="23">
        <f t="shared" si="0"/>
        <v>0.630000000000003</v>
      </c>
      <c r="I131" s="22" t="s">
        <v>39</v>
      </c>
      <c r="J131" s="21">
        <v>136</v>
      </c>
      <c r="K131" s="21">
        <v>91</v>
      </c>
      <c r="L131" s="75"/>
      <c r="M131" s="36" t="s">
        <v>301</v>
      </c>
      <c r="N131" s="37"/>
    </row>
    <row r="132" ht="50" customHeight="1" outlineLevel="2" spans="1:14">
      <c r="A132" s="20">
        <v>33</v>
      </c>
      <c r="B132" s="20" t="s">
        <v>270</v>
      </c>
      <c r="C132" s="62" t="s">
        <v>313</v>
      </c>
      <c r="D132" s="63" t="s">
        <v>314</v>
      </c>
      <c r="E132" s="21" t="s">
        <v>24</v>
      </c>
      <c r="F132" s="63" t="s">
        <v>173</v>
      </c>
      <c r="G132" s="63" t="s">
        <v>315</v>
      </c>
      <c r="H132" s="24" t="s">
        <v>315</v>
      </c>
      <c r="I132" s="22" t="s">
        <v>25</v>
      </c>
      <c r="J132" s="76">
        <f t="shared" ref="J132:J138" si="1">H132*102</f>
        <v>836.706</v>
      </c>
      <c r="K132" s="21">
        <v>533</v>
      </c>
      <c r="L132" s="41" t="s">
        <v>316</v>
      </c>
      <c r="M132" s="21" t="s">
        <v>317</v>
      </c>
      <c r="N132" s="37"/>
    </row>
    <row r="133" ht="50" customHeight="1" outlineLevel="2" spans="1:14">
      <c r="A133" s="20">
        <v>34</v>
      </c>
      <c r="B133" s="20" t="s">
        <v>270</v>
      </c>
      <c r="C133" s="62" t="s">
        <v>313</v>
      </c>
      <c r="D133" s="63" t="s">
        <v>314</v>
      </c>
      <c r="E133" s="21" t="s">
        <v>24</v>
      </c>
      <c r="F133" s="63" t="s">
        <v>173</v>
      </c>
      <c r="G133" s="63" t="s">
        <v>318</v>
      </c>
      <c r="H133" s="24" t="s">
        <v>318</v>
      </c>
      <c r="I133" s="22" t="s">
        <v>25</v>
      </c>
      <c r="J133" s="76">
        <f t="shared" si="1"/>
        <v>672.078</v>
      </c>
      <c r="K133" s="21">
        <v>428</v>
      </c>
      <c r="L133" s="41" t="s">
        <v>316</v>
      </c>
      <c r="M133" s="21" t="s">
        <v>317</v>
      </c>
      <c r="N133" s="37"/>
    </row>
    <row r="134" ht="50" customHeight="1" outlineLevel="2" spans="1:14">
      <c r="A134" s="20">
        <v>35</v>
      </c>
      <c r="B134" s="20" t="s">
        <v>270</v>
      </c>
      <c r="C134" s="62" t="s">
        <v>313</v>
      </c>
      <c r="D134" s="46" t="s">
        <v>314</v>
      </c>
      <c r="E134" s="21" t="s">
        <v>24</v>
      </c>
      <c r="F134" s="46" t="s">
        <v>173</v>
      </c>
      <c r="G134" s="46" t="s">
        <v>319</v>
      </c>
      <c r="H134" s="23" t="s">
        <v>319</v>
      </c>
      <c r="I134" s="22" t="s">
        <v>25</v>
      </c>
      <c r="J134" s="41">
        <f t="shared" si="1"/>
        <v>432.786</v>
      </c>
      <c r="K134" s="21">
        <v>276</v>
      </c>
      <c r="L134" s="41" t="s">
        <v>316</v>
      </c>
      <c r="M134" s="21" t="s">
        <v>317</v>
      </c>
      <c r="N134" s="37"/>
    </row>
    <row r="135" ht="50" customHeight="1" outlineLevel="2" spans="1:14">
      <c r="A135" s="20">
        <v>36</v>
      </c>
      <c r="B135" s="20" t="s">
        <v>270</v>
      </c>
      <c r="C135" s="62" t="s">
        <v>313</v>
      </c>
      <c r="D135" s="46" t="s">
        <v>314</v>
      </c>
      <c r="E135" s="21" t="s">
        <v>24</v>
      </c>
      <c r="F135" s="46" t="s">
        <v>173</v>
      </c>
      <c r="G135" s="46" t="s">
        <v>320</v>
      </c>
      <c r="H135" s="23" t="s">
        <v>320</v>
      </c>
      <c r="I135" s="22" t="s">
        <v>25</v>
      </c>
      <c r="J135" s="41">
        <f t="shared" si="1"/>
        <v>514.896</v>
      </c>
      <c r="K135" s="21">
        <v>328</v>
      </c>
      <c r="L135" s="41" t="s">
        <v>316</v>
      </c>
      <c r="M135" s="21" t="s">
        <v>317</v>
      </c>
      <c r="N135" s="37"/>
    </row>
    <row r="136" ht="50" customHeight="1" outlineLevel="2" spans="1:14">
      <c r="A136" s="20">
        <v>37</v>
      </c>
      <c r="B136" s="20" t="s">
        <v>270</v>
      </c>
      <c r="C136" s="62" t="s">
        <v>313</v>
      </c>
      <c r="D136" s="46" t="s">
        <v>314</v>
      </c>
      <c r="E136" s="21" t="s">
        <v>24</v>
      </c>
      <c r="F136" s="46" t="s">
        <v>173</v>
      </c>
      <c r="G136" s="23">
        <v>5.473</v>
      </c>
      <c r="H136" s="23">
        <v>5.473</v>
      </c>
      <c r="I136" s="22" t="s">
        <v>25</v>
      </c>
      <c r="J136" s="41">
        <f t="shared" si="1"/>
        <v>558.246</v>
      </c>
      <c r="K136" s="21">
        <v>356</v>
      </c>
      <c r="L136" s="41" t="s">
        <v>316</v>
      </c>
      <c r="M136" s="21" t="s">
        <v>317</v>
      </c>
      <c r="N136" s="37"/>
    </row>
    <row r="137" ht="50" customHeight="1" outlineLevel="2" spans="1:14">
      <c r="A137" s="20">
        <v>38</v>
      </c>
      <c r="B137" s="20" t="s">
        <v>270</v>
      </c>
      <c r="C137" s="62" t="s">
        <v>313</v>
      </c>
      <c r="D137" s="46" t="s">
        <v>321</v>
      </c>
      <c r="E137" s="21" t="s">
        <v>24</v>
      </c>
      <c r="F137" s="23">
        <v>0</v>
      </c>
      <c r="G137" s="23">
        <v>2.923</v>
      </c>
      <c r="H137" s="23">
        <v>2.923</v>
      </c>
      <c r="I137" s="22" t="s">
        <v>25</v>
      </c>
      <c r="J137" s="41">
        <f t="shared" si="1"/>
        <v>298.146</v>
      </c>
      <c r="K137" s="21">
        <v>190</v>
      </c>
      <c r="L137" s="41" t="s">
        <v>316</v>
      </c>
      <c r="M137" s="21" t="s">
        <v>317</v>
      </c>
      <c r="N137" s="37"/>
    </row>
    <row r="138" ht="50" customHeight="1" outlineLevel="2" spans="1:14">
      <c r="A138" s="20">
        <v>39</v>
      </c>
      <c r="B138" s="20" t="s">
        <v>270</v>
      </c>
      <c r="C138" s="62" t="s">
        <v>313</v>
      </c>
      <c r="D138" s="46" t="s">
        <v>322</v>
      </c>
      <c r="E138" s="21" t="s">
        <v>24</v>
      </c>
      <c r="F138" s="46" t="s">
        <v>173</v>
      </c>
      <c r="G138" s="46">
        <v>5.3</v>
      </c>
      <c r="H138" s="23">
        <v>5.3</v>
      </c>
      <c r="I138" s="22" t="s">
        <v>25</v>
      </c>
      <c r="J138" s="41">
        <f t="shared" si="1"/>
        <v>540.6</v>
      </c>
      <c r="K138" s="21">
        <v>345</v>
      </c>
      <c r="L138" s="41"/>
      <c r="M138" s="21" t="s">
        <v>323</v>
      </c>
      <c r="N138" s="37"/>
    </row>
    <row r="139" s="1" customFormat="1" ht="29" customHeight="1" outlineLevel="1" spans="1:14">
      <c r="A139" s="64" t="s">
        <v>324</v>
      </c>
      <c r="B139" s="64" t="s">
        <v>325</v>
      </c>
      <c r="C139" s="65" t="s">
        <v>21</v>
      </c>
      <c r="D139" s="65"/>
      <c r="E139" s="66"/>
      <c r="F139" s="67"/>
      <c r="G139" s="68"/>
      <c r="H139" s="19">
        <f>SUBTOTAL(9,H140:H165)</f>
        <v>88.751</v>
      </c>
      <c r="I139" s="18"/>
      <c r="J139" s="17">
        <f>SUBTOTAL(9,J140:J165)</f>
        <v>11004.51</v>
      </c>
      <c r="K139" s="17">
        <v>5336</v>
      </c>
      <c r="L139" s="21"/>
      <c r="M139" s="36"/>
      <c r="N139" s="35"/>
    </row>
    <row r="140" ht="50" customHeight="1" outlineLevel="2" spans="1:14">
      <c r="A140" s="51">
        <v>1</v>
      </c>
      <c r="B140" s="51" t="s">
        <v>326</v>
      </c>
      <c r="C140" s="26" t="s">
        <v>327</v>
      </c>
      <c r="D140" s="26" t="s">
        <v>328</v>
      </c>
      <c r="E140" s="21" t="s">
        <v>24</v>
      </c>
      <c r="F140" s="27">
        <v>0</v>
      </c>
      <c r="G140" s="28">
        <v>3.34</v>
      </c>
      <c r="H140" s="23">
        <v>3.34</v>
      </c>
      <c r="I140" s="22" t="s">
        <v>25</v>
      </c>
      <c r="J140" s="21">
        <v>300.6</v>
      </c>
      <c r="K140" s="21">
        <v>200</v>
      </c>
      <c r="L140" s="21" t="s">
        <v>329</v>
      </c>
      <c r="M140" s="36" t="s">
        <v>330</v>
      </c>
      <c r="N140" s="37"/>
    </row>
    <row r="141" ht="50" customHeight="1" outlineLevel="2" spans="1:14">
      <c r="A141" s="20">
        <v>2</v>
      </c>
      <c r="B141" s="20" t="s">
        <v>326</v>
      </c>
      <c r="C141" s="21" t="s">
        <v>327</v>
      </c>
      <c r="D141" s="21" t="s">
        <v>328</v>
      </c>
      <c r="E141" s="21" t="s">
        <v>24</v>
      </c>
      <c r="F141" s="22">
        <v>0</v>
      </c>
      <c r="G141" s="23">
        <v>4.422</v>
      </c>
      <c r="H141" s="23">
        <v>4.422</v>
      </c>
      <c r="I141" s="22" t="s">
        <v>25</v>
      </c>
      <c r="J141" s="21">
        <v>397.98</v>
      </c>
      <c r="K141" s="21">
        <v>224</v>
      </c>
      <c r="L141" s="21" t="s">
        <v>329</v>
      </c>
      <c r="M141" s="36" t="s">
        <v>330</v>
      </c>
      <c r="N141" s="37"/>
    </row>
    <row r="142" ht="50" customHeight="1" outlineLevel="2" spans="1:14">
      <c r="A142" s="20">
        <v>3</v>
      </c>
      <c r="B142" s="20" t="s">
        <v>326</v>
      </c>
      <c r="C142" s="21" t="s">
        <v>327</v>
      </c>
      <c r="D142" s="21" t="s">
        <v>328</v>
      </c>
      <c r="E142" s="21" t="s">
        <v>24</v>
      </c>
      <c r="F142" s="22">
        <v>0</v>
      </c>
      <c r="G142" s="23">
        <v>2.8</v>
      </c>
      <c r="H142" s="23">
        <v>2.8</v>
      </c>
      <c r="I142" s="22" t="s">
        <v>25</v>
      </c>
      <c r="J142" s="21">
        <v>252</v>
      </c>
      <c r="K142" s="21">
        <v>168</v>
      </c>
      <c r="L142" s="21" t="s">
        <v>329</v>
      </c>
      <c r="M142" s="36" t="s">
        <v>330</v>
      </c>
      <c r="N142" s="37"/>
    </row>
    <row r="143" ht="50" customHeight="1" outlineLevel="2" spans="1:14">
      <c r="A143" s="20">
        <v>4</v>
      </c>
      <c r="B143" s="20" t="s">
        <v>326</v>
      </c>
      <c r="C143" s="21" t="s">
        <v>327</v>
      </c>
      <c r="D143" s="21" t="s">
        <v>328</v>
      </c>
      <c r="E143" s="21" t="s">
        <v>24</v>
      </c>
      <c r="F143" s="22">
        <v>0</v>
      </c>
      <c r="G143" s="23">
        <v>1.187</v>
      </c>
      <c r="H143" s="23">
        <v>1.187</v>
      </c>
      <c r="I143" s="22" t="s">
        <v>25</v>
      </c>
      <c r="J143" s="21">
        <v>106.8</v>
      </c>
      <c r="K143" s="21">
        <v>71</v>
      </c>
      <c r="L143" s="21" t="s">
        <v>329</v>
      </c>
      <c r="M143" s="36" t="s">
        <v>330</v>
      </c>
      <c r="N143" s="37"/>
    </row>
    <row r="144" ht="50" customHeight="1" outlineLevel="2" spans="1:14">
      <c r="A144" s="20">
        <v>5</v>
      </c>
      <c r="B144" s="20" t="s">
        <v>326</v>
      </c>
      <c r="C144" s="21" t="s">
        <v>327</v>
      </c>
      <c r="D144" s="21" t="s">
        <v>328</v>
      </c>
      <c r="E144" s="21" t="s">
        <v>24</v>
      </c>
      <c r="F144" s="22">
        <v>0</v>
      </c>
      <c r="G144" s="23">
        <v>2.948</v>
      </c>
      <c r="H144" s="23">
        <v>2.948</v>
      </c>
      <c r="I144" s="22" t="s">
        <v>25</v>
      </c>
      <c r="J144" s="21">
        <v>265.32</v>
      </c>
      <c r="K144" s="21">
        <v>177</v>
      </c>
      <c r="L144" s="21" t="s">
        <v>329</v>
      </c>
      <c r="M144" s="36" t="s">
        <v>330</v>
      </c>
      <c r="N144" s="37"/>
    </row>
    <row r="145" ht="50" customHeight="1" outlineLevel="2" spans="1:14">
      <c r="A145" s="20">
        <v>6</v>
      </c>
      <c r="B145" s="21" t="s">
        <v>326</v>
      </c>
      <c r="C145" s="21" t="s">
        <v>331</v>
      </c>
      <c r="D145" s="21" t="s">
        <v>332</v>
      </c>
      <c r="E145" s="21" t="s">
        <v>24</v>
      </c>
      <c r="F145" s="22">
        <v>0.615</v>
      </c>
      <c r="G145" s="22">
        <v>4.523</v>
      </c>
      <c r="H145" s="23">
        <v>3.908</v>
      </c>
      <c r="I145" s="22" t="s">
        <v>25</v>
      </c>
      <c r="J145" s="21">
        <v>390.24</v>
      </c>
      <c r="K145" s="21">
        <v>254</v>
      </c>
      <c r="L145" s="22" t="s">
        <v>333</v>
      </c>
      <c r="M145" s="36" t="s">
        <v>334</v>
      </c>
      <c r="N145" s="37"/>
    </row>
    <row r="146" ht="50" customHeight="1" outlineLevel="2" spans="1:14">
      <c r="A146" s="20">
        <v>7</v>
      </c>
      <c r="B146" s="21" t="s">
        <v>326</v>
      </c>
      <c r="C146" s="21" t="s">
        <v>331</v>
      </c>
      <c r="D146" s="21" t="s">
        <v>335</v>
      </c>
      <c r="E146" s="21" t="s">
        <v>24</v>
      </c>
      <c r="F146" s="20">
        <v>0</v>
      </c>
      <c r="G146" s="24">
        <v>2.969</v>
      </c>
      <c r="H146" s="24">
        <v>2.969</v>
      </c>
      <c r="I146" s="22" t="s">
        <v>25</v>
      </c>
      <c r="J146" s="21">
        <v>296.56</v>
      </c>
      <c r="K146" s="21">
        <v>193</v>
      </c>
      <c r="L146" s="22" t="s">
        <v>333</v>
      </c>
      <c r="M146" s="22" t="s">
        <v>334</v>
      </c>
      <c r="N146" s="37"/>
    </row>
    <row r="147" ht="50" customHeight="1" outlineLevel="2" spans="1:14">
      <c r="A147" s="20">
        <v>8</v>
      </c>
      <c r="B147" s="21" t="s">
        <v>326</v>
      </c>
      <c r="C147" s="21" t="s">
        <v>331</v>
      </c>
      <c r="D147" s="21" t="s">
        <v>336</v>
      </c>
      <c r="E147" s="21" t="s">
        <v>38</v>
      </c>
      <c r="F147" s="20">
        <v>0.431</v>
      </c>
      <c r="G147" s="24">
        <v>2.811</v>
      </c>
      <c r="H147" s="24">
        <v>2.38</v>
      </c>
      <c r="I147" s="77" t="s">
        <v>39</v>
      </c>
      <c r="J147" s="21">
        <v>1375.2</v>
      </c>
      <c r="K147" s="21">
        <v>345</v>
      </c>
      <c r="L147" s="22" t="s">
        <v>337</v>
      </c>
      <c r="M147" s="22" t="s">
        <v>338</v>
      </c>
      <c r="N147" s="37"/>
    </row>
    <row r="148" ht="50" customHeight="1" outlineLevel="2" spans="1:14">
      <c r="A148" s="20">
        <v>9</v>
      </c>
      <c r="B148" s="21" t="s">
        <v>326</v>
      </c>
      <c r="C148" s="21" t="s">
        <v>339</v>
      </c>
      <c r="D148" s="21" t="s">
        <v>340</v>
      </c>
      <c r="E148" s="21" t="s">
        <v>24</v>
      </c>
      <c r="F148" s="22">
        <v>0</v>
      </c>
      <c r="G148" s="22">
        <v>1.3</v>
      </c>
      <c r="H148" s="23">
        <v>1.3</v>
      </c>
      <c r="I148" s="22" t="s">
        <v>25</v>
      </c>
      <c r="J148" s="38">
        <v>104</v>
      </c>
      <c r="K148" s="21">
        <v>84</v>
      </c>
      <c r="L148" s="21" t="s">
        <v>341</v>
      </c>
      <c r="M148" s="21" t="s">
        <v>341</v>
      </c>
      <c r="N148" s="37"/>
    </row>
    <row r="149" ht="50" customHeight="1" outlineLevel="2" spans="1:14">
      <c r="A149" s="20">
        <v>10</v>
      </c>
      <c r="B149" s="21" t="s">
        <v>326</v>
      </c>
      <c r="C149" s="21" t="s">
        <v>339</v>
      </c>
      <c r="D149" s="21" t="s">
        <v>342</v>
      </c>
      <c r="E149" s="21" t="s">
        <v>24</v>
      </c>
      <c r="F149" s="30">
        <v>0</v>
      </c>
      <c r="G149" s="30">
        <v>0.7</v>
      </c>
      <c r="H149" s="25">
        <v>0.7</v>
      </c>
      <c r="I149" s="22" t="s">
        <v>25</v>
      </c>
      <c r="J149" s="38">
        <v>56</v>
      </c>
      <c r="K149" s="21">
        <v>46</v>
      </c>
      <c r="L149" s="21" t="s">
        <v>343</v>
      </c>
      <c r="M149" s="21" t="s">
        <v>343</v>
      </c>
      <c r="N149" s="37"/>
    </row>
    <row r="150" ht="50" customHeight="1" outlineLevel="2" spans="1:14">
      <c r="A150" s="20">
        <v>11</v>
      </c>
      <c r="B150" s="21" t="s">
        <v>326</v>
      </c>
      <c r="C150" s="21" t="s">
        <v>339</v>
      </c>
      <c r="D150" s="21" t="s">
        <v>344</v>
      </c>
      <c r="E150" s="21" t="s">
        <v>24</v>
      </c>
      <c r="F150" s="22">
        <v>0</v>
      </c>
      <c r="G150" s="23">
        <v>5.3</v>
      </c>
      <c r="H150" s="23">
        <v>5.3</v>
      </c>
      <c r="I150" s="22" t="s">
        <v>25</v>
      </c>
      <c r="J150" s="21">
        <v>400</v>
      </c>
      <c r="K150" s="21">
        <v>345</v>
      </c>
      <c r="L150" s="21" t="s">
        <v>345</v>
      </c>
      <c r="M150" s="21" t="s">
        <v>345</v>
      </c>
      <c r="N150" s="37"/>
    </row>
    <row r="151" ht="50" customHeight="1" outlineLevel="2" spans="1:14">
      <c r="A151" s="20">
        <v>12</v>
      </c>
      <c r="B151" s="21" t="s">
        <v>326</v>
      </c>
      <c r="C151" s="21" t="s">
        <v>339</v>
      </c>
      <c r="D151" s="21" t="s">
        <v>346</v>
      </c>
      <c r="E151" s="21" t="s">
        <v>24</v>
      </c>
      <c r="F151" s="30">
        <v>0</v>
      </c>
      <c r="G151" s="30">
        <v>1.82</v>
      </c>
      <c r="H151" s="23">
        <v>1.82</v>
      </c>
      <c r="I151" s="22" t="s">
        <v>25</v>
      </c>
      <c r="J151" s="38">
        <v>145.6</v>
      </c>
      <c r="K151" s="21">
        <v>118</v>
      </c>
      <c r="L151" s="21" t="s">
        <v>347</v>
      </c>
      <c r="M151" s="21" t="s">
        <v>347</v>
      </c>
      <c r="N151" s="37"/>
    </row>
    <row r="152" ht="50" customHeight="1" outlineLevel="2" spans="1:14">
      <c r="A152" s="20">
        <v>13</v>
      </c>
      <c r="B152" s="21" t="s">
        <v>326</v>
      </c>
      <c r="C152" s="21" t="s">
        <v>339</v>
      </c>
      <c r="D152" s="22" t="s">
        <v>348</v>
      </c>
      <c r="E152" s="21" t="s">
        <v>24</v>
      </c>
      <c r="F152" s="30">
        <v>0</v>
      </c>
      <c r="G152" s="30">
        <v>4</v>
      </c>
      <c r="H152" s="25">
        <v>4</v>
      </c>
      <c r="I152" s="22" t="s">
        <v>25</v>
      </c>
      <c r="J152" s="38">
        <v>320</v>
      </c>
      <c r="K152" s="21">
        <v>260</v>
      </c>
      <c r="L152" s="21" t="s">
        <v>349</v>
      </c>
      <c r="M152" s="21" t="s">
        <v>349</v>
      </c>
      <c r="N152" s="37"/>
    </row>
    <row r="153" ht="50" customHeight="1" outlineLevel="2" spans="1:14">
      <c r="A153" s="20">
        <v>14</v>
      </c>
      <c r="B153" s="21" t="s">
        <v>326</v>
      </c>
      <c r="C153" s="21" t="s">
        <v>339</v>
      </c>
      <c r="D153" s="22" t="s">
        <v>350</v>
      </c>
      <c r="E153" s="21" t="s">
        <v>24</v>
      </c>
      <c r="F153" s="30">
        <v>0</v>
      </c>
      <c r="G153" s="30">
        <v>1.865</v>
      </c>
      <c r="H153" s="25">
        <v>1.865</v>
      </c>
      <c r="I153" s="22" t="s">
        <v>25</v>
      </c>
      <c r="J153" s="38">
        <v>149.2</v>
      </c>
      <c r="K153" s="21">
        <v>121</v>
      </c>
      <c r="L153" s="21" t="s">
        <v>351</v>
      </c>
      <c r="M153" s="21" t="s">
        <v>351</v>
      </c>
      <c r="N153" s="37"/>
    </row>
    <row r="154" ht="50" customHeight="1" outlineLevel="2" spans="1:14">
      <c r="A154" s="20">
        <v>15</v>
      </c>
      <c r="B154" s="21" t="s">
        <v>326</v>
      </c>
      <c r="C154" s="21" t="s">
        <v>339</v>
      </c>
      <c r="D154" s="22" t="s">
        <v>352</v>
      </c>
      <c r="E154" s="21" t="s">
        <v>24</v>
      </c>
      <c r="F154" s="30">
        <v>0</v>
      </c>
      <c r="G154" s="30">
        <v>1.331</v>
      </c>
      <c r="H154" s="25">
        <v>1.331</v>
      </c>
      <c r="I154" s="22" t="s">
        <v>25</v>
      </c>
      <c r="J154" s="38">
        <v>106.48</v>
      </c>
      <c r="K154" s="21">
        <v>58</v>
      </c>
      <c r="L154" s="21" t="s">
        <v>353</v>
      </c>
      <c r="M154" s="21" t="s">
        <v>353</v>
      </c>
      <c r="N154" s="37"/>
    </row>
    <row r="155" ht="50" customHeight="1" outlineLevel="2" spans="1:14">
      <c r="A155" s="20">
        <v>16</v>
      </c>
      <c r="B155" s="21" t="s">
        <v>326</v>
      </c>
      <c r="C155" s="21" t="s">
        <v>354</v>
      </c>
      <c r="D155" s="22" t="s">
        <v>355</v>
      </c>
      <c r="E155" s="21" t="s">
        <v>24</v>
      </c>
      <c r="F155" s="22">
        <v>0.944</v>
      </c>
      <c r="G155" s="22">
        <v>4.31</v>
      </c>
      <c r="H155" s="23">
        <v>3.366</v>
      </c>
      <c r="I155" s="22" t="s">
        <v>25</v>
      </c>
      <c r="J155" s="38">
        <f t="shared" ref="J155:J157" si="2">H155*110</f>
        <v>370.26</v>
      </c>
      <c r="K155" s="38">
        <v>219</v>
      </c>
      <c r="L155" s="36" t="s">
        <v>356</v>
      </c>
      <c r="M155" s="22" t="s">
        <v>357</v>
      </c>
      <c r="N155" s="37"/>
    </row>
    <row r="156" ht="50" customHeight="1" outlineLevel="2" spans="1:14">
      <c r="A156" s="20">
        <v>17</v>
      </c>
      <c r="B156" s="21" t="s">
        <v>326</v>
      </c>
      <c r="C156" s="21" t="s">
        <v>354</v>
      </c>
      <c r="D156" s="22" t="s">
        <v>358</v>
      </c>
      <c r="E156" s="21" t="s">
        <v>24</v>
      </c>
      <c r="F156" s="22">
        <v>0</v>
      </c>
      <c r="G156" s="22">
        <v>4.629</v>
      </c>
      <c r="H156" s="23">
        <v>4.629</v>
      </c>
      <c r="I156" s="22" t="s">
        <v>25</v>
      </c>
      <c r="J156" s="38">
        <f t="shared" si="2"/>
        <v>509.19</v>
      </c>
      <c r="K156" s="38">
        <v>301</v>
      </c>
      <c r="L156" s="36" t="s">
        <v>359</v>
      </c>
      <c r="M156" s="22" t="s">
        <v>360</v>
      </c>
      <c r="N156" s="37"/>
    </row>
    <row r="157" ht="50" customHeight="1" outlineLevel="2" spans="1:14">
      <c r="A157" s="20">
        <v>18</v>
      </c>
      <c r="B157" s="21" t="s">
        <v>326</v>
      </c>
      <c r="C157" s="21" t="s">
        <v>354</v>
      </c>
      <c r="D157" s="22" t="s">
        <v>361</v>
      </c>
      <c r="E157" s="21" t="s">
        <v>24</v>
      </c>
      <c r="F157" s="22">
        <v>1.236</v>
      </c>
      <c r="G157" s="22">
        <v>6.436</v>
      </c>
      <c r="H157" s="23">
        <v>5.2</v>
      </c>
      <c r="I157" s="22" t="s">
        <v>25</v>
      </c>
      <c r="J157" s="38">
        <f t="shared" si="2"/>
        <v>572</v>
      </c>
      <c r="K157" s="38">
        <v>328</v>
      </c>
      <c r="L157" s="36" t="s">
        <v>362</v>
      </c>
      <c r="M157" s="22" t="s">
        <v>363</v>
      </c>
      <c r="N157" s="37"/>
    </row>
    <row r="158" ht="50" customHeight="1" outlineLevel="2" spans="1:14">
      <c r="A158" s="20">
        <v>19</v>
      </c>
      <c r="B158" s="21" t="s">
        <v>326</v>
      </c>
      <c r="C158" s="21" t="s">
        <v>364</v>
      </c>
      <c r="D158" s="21" t="s">
        <v>365</v>
      </c>
      <c r="E158" s="21" t="s">
        <v>24</v>
      </c>
      <c r="F158" s="22" t="s">
        <v>366</v>
      </c>
      <c r="G158" s="22">
        <v>3.533</v>
      </c>
      <c r="H158" s="23">
        <v>3.533</v>
      </c>
      <c r="I158" s="22" t="s">
        <v>25</v>
      </c>
      <c r="J158" s="21">
        <v>618.5</v>
      </c>
      <c r="K158" s="38">
        <v>230</v>
      </c>
      <c r="L158" s="21" t="s">
        <v>367</v>
      </c>
      <c r="M158" s="43" t="s">
        <v>368</v>
      </c>
      <c r="N158" s="37"/>
    </row>
    <row r="159" ht="50" customHeight="1" outlineLevel="2" spans="1:14">
      <c r="A159" s="20">
        <v>20</v>
      </c>
      <c r="B159" s="21" t="s">
        <v>326</v>
      </c>
      <c r="C159" s="21" t="s">
        <v>364</v>
      </c>
      <c r="D159" s="21" t="s">
        <v>369</v>
      </c>
      <c r="E159" s="21" t="s">
        <v>24</v>
      </c>
      <c r="F159" s="22">
        <v>0</v>
      </c>
      <c r="G159" s="22">
        <v>2.251</v>
      </c>
      <c r="H159" s="23">
        <v>2.251</v>
      </c>
      <c r="I159" s="22" t="s">
        <v>25</v>
      </c>
      <c r="J159" s="38">
        <v>411.77</v>
      </c>
      <c r="K159" s="38">
        <v>146</v>
      </c>
      <c r="L159" s="21" t="s">
        <v>370</v>
      </c>
      <c r="M159" s="43" t="s">
        <v>371</v>
      </c>
      <c r="N159" s="37"/>
    </row>
    <row r="160" ht="50" customHeight="1" outlineLevel="2" spans="1:14">
      <c r="A160" s="20">
        <v>21</v>
      </c>
      <c r="B160" s="21" t="s">
        <v>326</v>
      </c>
      <c r="C160" s="21" t="s">
        <v>364</v>
      </c>
      <c r="D160" s="21" t="s">
        <v>372</v>
      </c>
      <c r="E160" s="21" t="s">
        <v>24</v>
      </c>
      <c r="F160" s="22">
        <v>3.533</v>
      </c>
      <c r="G160" s="30">
        <v>8.574</v>
      </c>
      <c r="H160" s="23">
        <f>G160-F160</f>
        <v>5.041</v>
      </c>
      <c r="I160" s="22" t="s">
        <v>25</v>
      </c>
      <c r="J160" s="21">
        <v>854.7</v>
      </c>
      <c r="K160" s="38">
        <v>328</v>
      </c>
      <c r="L160" s="21" t="s">
        <v>373</v>
      </c>
      <c r="M160" s="43" t="s">
        <v>374</v>
      </c>
      <c r="N160" s="37"/>
    </row>
    <row r="161" ht="50" customHeight="1" outlineLevel="2" spans="1:14">
      <c r="A161" s="20">
        <v>22</v>
      </c>
      <c r="B161" s="21" t="s">
        <v>326</v>
      </c>
      <c r="C161" s="21" t="s">
        <v>364</v>
      </c>
      <c r="D161" s="21" t="s">
        <v>375</v>
      </c>
      <c r="E161" s="21" t="s">
        <v>38</v>
      </c>
      <c r="F161" s="22">
        <v>6.855</v>
      </c>
      <c r="G161" s="22">
        <v>12.04</v>
      </c>
      <c r="H161" s="25">
        <f>G161-F161</f>
        <v>5.185</v>
      </c>
      <c r="I161" s="30" t="s">
        <v>39</v>
      </c>
      <c r="J161" s="21">
        <v>870.11</v>
      </c>
      <c r="K161" s="21">
        <v>416</v>
      </c>
      <c r="L161" s="21" t="s">
        <v>376</v>
      </c>
      <c r="M161" s="43" t="s">
        <v>377</v>
      </c>
      <c r="N161" s="37"/>
    </row>
    <row r="162" ht="50" customHeight="1" outlineLevel="2" spans="1:14">
      <c r="A162" s="20">
        <v>23</v>
      </c>
      <c r="B162" s="21" t="s">
        <v>326</v>
      </c>
      <c r="C162" s="21" t="s">
        <v>378</v>
      </c>
      <c r="D162" s="21" t="s">
        <v>379</v>
      </c>
      <c r="E162" s="21" t="s">
        <v>24</v>
      </c>
      <c r="F162" s="23">
        <v>0.892</v>
      </c>
      <c r="G162" s="23">
        <v>4.098</v>
      </c>
      <c r="H162" s="23">
        <v>3.206</v>
      </c>
      <c r="I162" s="22" t="s">
        <v>25</v>
      </c>
      <c r="J162" s="21">
        <v>224</v>
      </c>
      <c r="K162" s="21">
        <v>192</v>
      </c>
      <c r="L162" s="21" t="s">
        <v>380</v>
      </c>
      <c r="M162" s="21" t="s">
        <v>381</v>
      </c>
      <c r="N162" s="37"/>
    </row>
    <row r="163" ht="50" customHeight="1" outlineLevel="2" spans="1:14">
      <c r="A163" s="20">
        <v>24</v>
      </c>
      <c r="B163" s="21" t="s">
        <v>326</v>
      </c>
      <c r="C163" s="21" t="s">
        <v>378</v>
      </c>
      <c r="D163" s="21" t="s">
        <v>382</v>
      </c>
      <c r="E163" s="21" t="s">
        <v>24</v>
      </c>
      <c r="F163" s="23">
        <v>0</v>
      </c>
      <c r="G163" s="23">
        <v>4.94</v>
      </c>
      <c r="H163" s="23">
        <v>4.94</v>
      </c>
      <c r="I163" s="22" t="s">
        <v>25</v>
      </c>
      <c r="J163" s="21">
        <v>345</v>
      </c>
      <c r="K163" s="21">
        <v>296</v>
      </c>
      <c r="L163" s="21" t="s">
        <v>383</v>
      </c>
      <c r="M163" s="36" t="s">
        <v>384</v>
      </c>
      <c r="N163" s="37"/>
    </row>
    <row r="164" ht="50" customHeight="1" outlineLevel="2" spans="1:14">
      <c r="A164" s="20">
        <v>25</v>
      </c>
      <c r="B164" s="21" t="s">
        <v>326</v>
      </c>
      <c r="C164" s="21" t="s">
        <v>378</v>
      </c>
      <c r="D164" s="21" t="s">
        <v>385</v>
      </c>
      <c r="E164" s="21" t="s">
        <v>24</v>
      </c>
      <c r="F164" s="23">
        <v>0</v>
      </c>
      <c r="G164" s="23">
        <v>3.1</v>
      </c>
      <c r="H164" s="23">
        <v>3.1</v>
      </c>
      <c r="I164" s="22" t="s">
        <v>25</v>
      </c>
      <c r="J164" s="21">
        <v>310</v>
      </c>
      <c r="K164" s="21">
        <v>186</v>
      </c>
      <c r="L164" s="21" t="s">
        <v>386</v>
      </c>
      <c r="M164" s="36" t="s">
        <v>387</v>
      </c>
      <c r="N164" s="37"/>
    </row>
    <row r="165" ht="50" customHeight="1" outlineLevel="2" spans="1:14">
      <c r="A165" s="20">
        <v>26</v>
      </c>
      <c r="B165" s="21" t="s">
        <v>326</v>
      </c>
      <c r="C165" s="21" t="s">
        <v>378</v>
      </c>
      <c r="D165" s="21" t="s">
        <v>388</v>
      </c>
      <c r="E165" s="21" t="s">
        <v>24</v>
      </c>
      <c r="F165" s="22">
        <v>1.1</v>
      </c>
      <c r="G165" s="22">
        <v>9.13</v>
      </c>
      <c r="H165" s="23">
        <v>8.03</v>
      </c>
      <c r="I165" s="22" t="s">
        <v>25</v>
      </c>
      <c r="J165" s="21">
        <v>1253</v>
      </c>
      <c r="K165" s="21">
        <v>30</v>
      </c>
      <c r="L165" s="36" t="s">
        <v>389</v>
      </c>
      <c r="M165" s="36" t="s">
        <v>390</v>
      </c>
      <c r="N165" s="37"/>
    </row>
    <row r="166" s="1" customFormat="1" ht="29" customHeight="1" outlineLevel="1" spans="1:14">
      <c r="A166" s="16" t="s">
        <v>391</v>
      </c>
      <c r="B166" s="69" t="s">
        <v>392</v>
      </c>
      <c r="C166" s="69" t="s">
        <v>21</v>
      </c>
      <c r="D166" s="70"/>
      <c r="E166" s="70"/>
      <c r="F166" s="69"/>
      <c r="G166" s="16"/>
      <c r="H166" s="71">
        <f>SUBTOTAL(9,H167:H200)</f>
        <v>47.624</v>
      </c>
      <c r="I166" s="71"/>
      <c r="J166" s="78">
        <f>SUBTOTAL(9,J167:J200)</f>
        <v>31945.8413</v>
      </c>
      <c r="K166" s="79">
        <v>3264</v>
      </c>
      <c r="L166" s="41"/>
      <c r="M166" s="41"/>
      <c r="N166" s="35"/>
    </row>
    <row r="167" ht="50" customHeight="1" outlineLevel="2" spans="1:14">
      <c r="A167" s="20">
        <v>1</v>
      </c>
      <c r="B167" s="72" t="s">
        <v>392</v>
      </c>
      <c r="C167" s="72" t="s">
        <v>393</v>
      </c>
      <c r="D167" s="73" t="s">
        <v>394</v>
      </c>
      <c r="E167" s="21" t="s">
        <v>24</v>
      </c>
      <c r="F167" s="72">
        <v>0</v>
      </c>
      <c r="G167" s="20">
        <v>1.466</v>
      </c>
      <c r="H167" s="24">
        <v>1.466</v>
      </c>
      <c r="I167" s="22" t="s">
        <v>25</v>
      </c>
      <c r="J167" s="41">
        <v>205.24</v>
      </c>
      <c r="K167" s="38">
        <v>70</v>
      </c>
      <c r="L167" s="41"/>
      <c r="M167" s="41" t="s">
        <v>395</v>
      </c>
      <c r="N167" s="37"/>
    </row>
    <row r="168" ht="50" customHeight="1" outlineLevel="2" spans="1:14">
      <c r="A168" s="20">
        <v>2</v>
      </c>
      <c r="B168" s="72" t="s">
        <v>392</v>
      </c>
      <c r="C168" s="72" t="s">
        <v>393</v>
      </c>
      <c r="D168" s="73" t="s">
        <v>396</v>
      </c>
      <c r="E168" s="21" t="s">
        <v>24</v>
      </c>
      <c r="F168" s="72">
        <v>0</v>
      </c>
      <c r="G168" s="20">
        <v>0.975</v>
      </c>
      <c r="H168" s="24">
        <v>0.975</v>
      </c>
      <c r="I168" s="22" t="s">
        <v>25</v>
      </c>
      <c r="J168" s="41">
        <v>139.425</v>
      </c>
      <c r="K168" s="38">
        <v>58</v>
      </c>
      <c r="L168" s="41"/>
      <c r="M168" s="41" t="s">
        <v>395</v>
      </c>
      <c r="N168" s="37"/>
    </row>
    <row r="169" ht="37" customHeight="1" outlineLevel="2" spans="1:14">
      <c r="A169" s="47">
        <v>3</v>
      </c>
      <c r="B169" s="72" t="s">
        <v>392</v>
      </c>
      <c r="C169" s="72" t="s">
        <v>393</v>
      </c>
      <c r="D169" s="73" t="s">
        <v>397</v>
      </c>
      <c r="E169" s="21" t="s">
        <v>24</v>
      </c>
      <c r="F169" s="72">
        <v>2.589</v>
      </c>
      <c r="G169" s="20">
        <v>3.298</v>
      </c>
      <c r="H169" s="24">
        <v>0.709</v>
      </c>
      <c r="I169" s="54" t="s">
        <v>25</v>
      </c>
      <c r="J169" s="80">
        <v>278.993</v>
      </c>
      <c r="K169" s="81">
        <v>117</v>
      </c>
      <c r="L169" s="80"/>
      <c r="M169" s="80" t="s">
        <v>395</v>
      </c>
      <c r="N169" s="56"/>
    </row>
    <row r="170" ht="35" customHeight="1" outlineLevel="2" spans="1:14">
      <c r="A170" s="51"/>
      <c r="B170" s="74"/>
      <c r="C170" s="74"/>
      <c r="D170" s="73"/>
      <c r="E170" s="21"/>
      <c r="F170" s="72">
        <v>3.444</v>
      </c>
      <c r="G170" s="20">
        <v>4.686</v>
      </c>
      <c r="H170" s="24">
        <v>1.242</v>
      </c>
      <c r="I170" s="27"/>
      <c r="J170" s="82"/>
      <c r="K170" s="83"/>
      <c r="L170" s="82"/>
      <c r="M170" s="82"/>
      <c r="N170" s="61"/>
    </row>
    <row r="171" ht="50" customHeight="1" outlineLevel="2" spans="1:14">
      <c r="A171" s="20">
        <v>4</v>
      </c>
      <c r="B171" s="72" t="s">
        <v>392</v>
      </c>
      <c r="C171" s="72" t="s">
        <v>393</v>
      </c>
      <c r="D171" s="73" t="s">
        <v>398</v>
      </c>
      <c r="E171" s="21" t="s">
        <v>24</v>
      </c>
      <c r="F171" s="72">
        <v>2.947</v>
      </c>
      <c r="G171" s="20">
        <v>4.21</v>
      </c>
      <c r="H171" s="24">
        <v>1.263</v>
      </c>
      <c r="I171" s="22" t="s">
        <v>25</v>
      </c>
      <c r="J171" s="41">
        <v>180.609</v>
      </c>
      <c r="K171" s="38">
        <v>76</v>
      </c>
      <c r="L171" s="41"/>
      <c r="M171" s="41" t="s">
        <v>395</v>
      </c>
      <c r="N171" s="37"/>
    </row>
    <row r="172" ht="50" customHeight="1" outlineLevel="2" spans="1:14">
      <c r="A172" s="20">
        <v>5</v>
      </c>
      <c r="B172" s="72" t="s">
        <v>392</v>
      </c>
      <c r="C172" s="72" t="s">
        <v>393</v>
      </c>
      <c r="D172" s="73" t="s">
        <v>399</v>
      </c>
      <c r="E172" s="21" t="s">
        <v>24</v>
      </c>
      <c r="F172" s="72">
        <v>0.236</v>
      </c>
      <c r="G172" s="20">
        <v>0.663</v>
      </c>
      <c r="H172" s="24">
        <v>0.427</v>
      </c>
      <c r="I172" s="84" t="s">
        <v>25</v>
      </c>
      <c r="J172" s="41">
        <v>61.919</v>
      </c>
      <c r="K172" s="38">
        <v>25</v>
      </c>
      <c r="L172" s="41"/>
      <c r="M172" s="41" t="s">
        <v>395</v>
      </c>
      <c r="N172" s="37"/>
    </row>
    <row r="173" ht="30" customHeight="1" outlineLevel="2" spans="1:14">
      <c r="A173" s="20">
        <v>6</v>
      </c>
      <c r="B173" s="73" t="s">
        <v>392</v>
      </c>
      <c r="C173" s="73" t="s">
        <v>393</v>
      </c>
      <c r="D173" s="73" t="s">
        <v>400</v>
      </c>
      <c r="E173" s="21" t="s">
        <v>24</v>
      </c>
      <c r="F173" s="73">
        <v>0</v>
      </c>
      <c r="G173" s="20">
        <v>0.769</v>
      </c>
      <c r="H173" s="24">
        <v>0.769</v>
      </c>
      <c r="I173" s="22" t="s">
        <v>25</v>
      </c>
      <c r="J173" s="41">
        <v>232.967</v>
      </c>
      <c r="K173" s="38">
        <v>89</v>
      </c>
      <c r="L173" s="41"/>
      <c r="M173" s="41" t="s">
        <v>395</v>
      </c>
      <c r="N173" s="85"/>
    </row>
    <row r="174" ht="30" customHeight="1" outlineLevel="2" spans="1:14">
      <c r="A174" s="20"/>
      <c r="B174" s="73"/>
      <c r="C174" s="73"/>
      <c r="D174" s="73"/>
      <c r="E174" s="21"/>
      <c r="F174" s="73">
        <v>0.943</v>
      </c>
      <c r="G174" s="20">
        <v>1.663</v>
      </c>
      <c r="H174" s="24">
        <v>0.72</v>
      </c>
      <c r="I174" s="22"/>
      <c r="J174" s="41"/>
      <c r="K174" s="38"/>
      <c r="L174" s="41"/>
      <c r="M174" s="41" t="s">
        <v>401</v>
      </c>
      <c r="N174" s="85"/>
    </row>
    <row r="175" ht="50" customHeight="1" outlineLevel="2" spans="1:14">
      <c r="A175" s="20">
        <v>7</v>
      </c>
      <c r="B175" s="72" t="s">
        <v>392</v>
      </c>
      <c r="C175" s="72" t="s">
        <v>393</v>
      </c>
      <c r="D175" s="73" t="s">
        <v>402</v>
      </c>
      <c r="E175" s="21" t="s">
        <v>24</v>
      </c>
      <c r="F175" s="72">
        <v>2.342</v>
      </c>
      <c r="G175" s="20">
        <v>2.749</v>
      </c>
      <c r="H175" s="24">
        <v>0.407</v>
      </c>
      <c r="I175" s="22" t="s">
        <v>25</v>
      </c>
      <c r="J175" s="41">
        <v>59.015</v>
      </c>
      <c r="K175" s="38">
        <v>24</v>
      </c>
      <c r="L175" s="41"/>
      <c r="M175" s="41" t="s">
        <v>395</v>
      </c>
      <c r="N175" s="37"/>
    </row>
    <row r="176" ht="50" customHeight="1" outlineLevel="2" spans="1:14">
      <c r="A176" s="20">
        <v>8</v>
      </c>
      <c r="B176" s="72" t="s">
        <v>392</v>
      </c>
      <c r="C176" s="72" t="s">
        <v>393</v>
      </c>
      <c r="D176" s="73" t="s">
        <v>403</v>
      </c>
      <c r="E176" s="21" t="s">
        <v>24</v>
      </c>
      <c r="F176" s="73">
        <v>0.52</v>
      </c>
      <c r="G176" s="20">
        <v>1.397</v>
      </c>
      <c r="H176" s="24">
        <v>0.877</v>
      </c>
      <c r="I176" s="22" t="s">
        <v>25</v>
      </c>
      <c r="J176" s="41">
        <v>127.165</v>
      </c>
      <c r="K176" s="38">
        <v>53</v>
      </c>
      <c r="L176" s="41"/>
      <c r="M176" s="41" t="s">
        <v>395</v>
      </c>
      <c r="N176" s="37"/>
    </row>
    <row r="177" ht="50" customHeight="1" outlineLevel="2" spans="1:14">
      <c r="A177" s="20">
        <v>9</v>
      </c>
      <c r="B177" s="53" t="s">
        <v>392</v>
      </c>
      <c r="C177" s="53" t="s">
        <v>404</v>
      </c>
      <c r="D177" s="53" t="s">
        <v>405</v>
      </c>
      <c r="E177" s="22" t="s">
        <v>65</v>
      </c>
      <c r="F177" s="21">
        <v>0</v>
      </c>
      <c r="G177" s="46">
        <v>2.3</v>
      </c>
      <c r="H177" s="23">
        <v>2.3</v>
      </c>
      <c r="I177" s="30" t="s">
        <v>406</v>
      </c>
      <c r="J177" s="38">
        <v>25328.3</v>
      </c>
      <c r="K177" s="38">
        <v>272</v>
      </c>
      <c r="L177" s="38"/>
      <c r="M177" s="22" t="s">
        <v>407</v>
      </c>
      <c r="N177" s="37"/>
    </row>
    <row r="178" ht="50" customHeight="1" outlineLevel="2" spans="1:14">
      <c r="A178" s="54">
        <v>10</v>
      </c>
      <c r="B178" s="44" t="s">
        <v>392</v>
      </c>
      <c r="C178" s="44" t="s">
        <v>408</v>
      </c>
      <c r="D178" s="21" t="s">
        <v>409</v>
      </c>
      <c r="E178" s="21" t="s">
        <v>24</v>
      </c>
      <c r="F178" s="43">
        <v>0</v>
      </c>
      <c r="G178" s="23">
        <v>0.872</v>
      </c>
      <c r="H178" s="23">
        <v>0.872</v>
      </c>
      <c r="I178" s="22" t="s">
        <v>25</v>
      </c>
      <c r="J178" s="44">
        <v>70</v>
      </c>
      <c r="K178" s="86">
        <v>60</v>
      </c>
      <c r="L178" s="44"/>
      <c r="M178" s="87" t="s">
        <v>410</v>
      </c>
      <c r="N178" s="37"/>
    </row>
    <row r="179" ht="25" customHeight="1" outlineLevel="2" spans="1:14">
      <c r="A179" s="54">
        <v>11</v>
      </c>
      <c r="B179" s="44" t="s">
        <v>392</v>
      </c>
      <c r="C179" s="44" t="s">
        <v>408</v>
      </c>
      <c r="D179" s="21" t="s">
        <v>411</v>
      </c>
      <c r="E179" s="21" t="s">
        <v>24</v>
      </c>
      <c r="F179" s="22">
        <v>0</v>
      </c>
      <c r="G179" s="22">
        <v>0.23</v>
      </c>
      <c r="H179" s="23">
        <v>0.23</v>
      </c>
      <c r="I179" s="22" t="s">
        <v>25</v>
      </c>
      <c r="J179" s="44">
        <v>238.44</v>
      </c>
      <c r="K179" s="44">
        <v>114</v>
      </c>
      <c r="L179" s="44"/>
      <c r="M179" s="44" t="s">
        <v>412</v>
      </c>
      <c r="N179" s="56"/>
    </row>
    <row r="180" ht="25" customHeight="1" outlineLevel="2" spans="1:14">
      <c r="A180" s="57"/>
      <c r="B180" s="58"/>
      <c r="C180" s="58"/>
      <c r="D180" s="21"/>
      <c r="E180" s="21"/>
      <c r="F180" s="22">
        <v>0</v>
      </c>
      <c r="G180" s="22">
        <v>0.509</v>
      </c>
      <c r="H180" s="23">
        <v>0.509</v>
      </c>
      <c r="I180" s="22" t="s">
        <v>25</v>
      </c>
      <c r="J180" s="58"/>
      <c r="K180" s="58"/>
      <c r="L180" s="58"/>
      <c r="M180" s="58"/>
      <c r="N180" s="60"/>
    </row>
    <row r="181" ht="25" customHeight="1" outlineLevel="2" spans="1:14">
      <c r="A181" s="57"/>
      <c r="B181" s="58"/>
      <c r="C181" s="58"/>
      <c r="D181" s="21"/>
      <c r="E181" s="21"/>
      <c r="F181" s="22">
        <v>0</v>
      </c>
      <c r="G181" s="22">
        <v>0.781</v>
      </c>
      <c r="H181" s="23">
        <v>0.781</v>
      </c>
      <c r="I181" s="22" t="s">
        <v>25</v>
      </c>
      <c r="J181" s="58"/>
      <c r="K181" s="58"/>
      <c r="L181" s="58"/>
      <c r="M181" s="58"/>
      <c r="N181" s="61"/>
    </row>
    <row r="182" ht="65" customHeight="1" outlineLevel="2" spans="1:14">
      <c r="A182" s="22">
        <v>12</v>
      </c>
      <c r="B182" s="21" t="s">
        <v>392</v>
      </c>
      <c r="C182" s="21" t="s">
        <v>408</v>
      </c>
      <c r="D182" s="21" t="s">
        <v>413</v>
      </c>
      <c r="E182" s="21" t="s">
        <v>24</v>
      </c>
      <c r="F182" s="22">
        <v>0</v>
      </c>
      <c r="G182" s="22">
        <v>2.058</v>
      </c>
      <c r="H182" s="23">
        <v>2.058</v>
      </c>
      <c r="I182" s="22" t="s">
        <v>25</v>
      </c>
      <c r="J182" s="21">
        <v>218.25</v>
      </c>
      <c r="K182" s="21">
        <v>154</v>
      </c>
      <c r="L182" s="21"/>
      <c r="M182" s="36" t="s">
        <v>414</v>
      </c>
      <c r="N182" s="37"/>
    </row>
    <row r="183" ht="65" customHeight="1" outlineLevel="2" spans="1:14">
      <c r="A183" s="22">
        <v>13</v>
      </c>
      <c r="B183" s="21" t="s">
        <v>392</v>
      </c>
      <c r="C183" s="21" t="s">
        <v>408</v>
      </c>
      <c r="D183" s="21" t="s">
        <v>415</v>
      </c>
      <c r="E183" s="21" t="s">
        <v>24</v>
      </c>
      <c r="F183" s="22">
        <v>0</v>
      </c>
      <c r="G183" s="22">
        <v>2.344</v>
      </c>
      <c r="H183" s="23">
        <f t="shared" ref="H183:H189" si="3">G183-F183</f>
        <v>2.344</v>
      </c>
      <c r="I183" s="22" t="s">
        <v>25</v>
      </c>
      <c r="J183" s="21">
        <v>241.449</v>
      </c>
      <c r="K183" s="21">
        <v>176</v>
      </c>
      <c r="L183" s="21"/>
      <c r="M183" s="36" t="s">
        <v>416</v>
      </c>
      <c r="N183" s="37"/>
    </row>
    <row r="184" ht="65" customHeight="1" outlineLevel="2" spans="1:14">
      <c r="A184" s="22">
        <v>14</v>
      </c>
      <c r="B184" s="21" t="s">
        <v>392</v>
      </c>
      <c r="C184" s="21" t="s">
        <v>408</v>
      </c>
      <c r="D184" s="21" t="s">
        <v>417</v>
      </c>
      <c r="E184" s="21" t="s">
        <v>24</v>
      </c>
      <c r="F184" s="22">
        <v>0</v>
      </c>
      <c r="G184" s="22">
        <v>4</v>
      </c>
      <c r="H184" s="23">
        <v>4</v>
      </c>
      <c r="I184" s="22" t="s">
        <v>25</v>
      </c>
      <c r="J184" s="21">
        <v>486</v>
      </c>
      <c r="K184" s="21">
        <v>300</v>
      </c>
      <c r="L184" s="21"/>
      <c r="M184" s="36" t="s">
        <v>418</v>
      </c>
      <c r="N184" s="37"/>
    </row>
    <row r="185" ht="55" customHeight="1" outlineLevel="2" spans="1:14">
      <c r="A185" s="22">
        <v>15</v>
      </c>
      <c r="B185" s="21" t="s">
        <v>392</v>
      </c>
      <c r="C185" s="21" t="s">
        <v>408</v>
      </c>
      <c r="D185" s="21" t="s">
        <v>419</v>
      </c>
      <c r="E185" s="21" t="s">
        <v>24</v>
      </c>
      <c r="F185" s="22">
        <v>0</v>
      </c>
      <c r="G185" s="22">
        <v>3.75</v>
      </c>
      <c r="H185" s="23">
        <v>3.75</v>
      </c>
      <c r="I185" s="22" t="s">
        <v>25</v>
      </c>
      <c r="J185" s="21">
        <v>453</v>
      </c>
      <c r="K185" s="21">
        <v>281</v>
      </c>
      <c r="L185" s="21"/>
      <c r="M185" s="36" t="s">
        <v>420</v>
      </c>
      <c r="N185" s="37"/>
    </row>
    <row r="186" ht="39" customHeight="1" outlineLevel="2" spans="1:14">
      <c r="A186" s="54">
        <v>16</v>
      </c>
      <c r="B186" s="54" t="s">
        <v>392</v>
      </c>
      <c r="C186" s="54" t="s">
        <v>408</v>
      </c>
      <c r="D186" s="22" t="s">
        <v>421</v>
      </c>
      <c r="E186" s="21" t="s">
        <v>24</v>
      </c>
      <c r="F186" s="30">
        <v>2.33</v>
      </c>
      <c r="G186" s="25">
        <v>3.612</v>
      </c>
      <c r="H186" s="23">
        <f t="shared" si="3"/>
        <v>1.282</v>
      </c>
      <c r="I186" s="22" t="s">
        <v>25</v>
      </c>
      <c r="J186" s="44">
        <v>151.8343</v>
      </c>
      <c r="K186" s="44">
        <v>103</v>
      </c>
      <c r="L186" s="44"/>
      <c r="M186" s="55" t="s">
        <v>422</v>
      </c>
      <c r="N186" s="56"/>
    </row>
    <row r="187" ht="39" customHeight="1" outlineLevel="2" spans="1:14">
      <c r="A187" s="27"/>
      <c r="B187" s="27"/>
      <c r="C187" s="27"/>
      <c r="D187" s="22"/>
      <c r="E187" s="21"/>
      <c r="F187" s="22">
        <v>0</v>
      </c>
      <c r="G187" s="22">
        <v>0.097</v>
      </c>
      <c r="H187" s="23">
        <f t="shared" si="3"/>
        <v>0.097</v>
      </c>
      <c r="I187" s="22" t="s">
        <v>25</v>
      </c>
      <c r="J187" s="26"/>
      <c r="K187" s="26"/>
      <c r="L187" s="26"/>
      <c r="M187" s="39"/>
      <c r="N187" s="61"/>
    </row>
    <row r="188" ht="38" customHeight="1" outlineLevel="2" spans="1:14">
      <c r="A188" s="22">
        <v>17</v>
      </c>
      <c r="B188" s="21" t="s">
        <v>392</v>
      </c>
      <c r="C188" s="21" t="s">
        <v>408</v>
      </c>
      <c r="D188" s="22" t="s">
        <v>423</v>
      </c>
      <c r="E188" s="21" t="s">
        <v>24</v>
      </c>
      <c r="F188" s="22">
        <v>0.28</v>
      </c>
      <c r="G188" s="22">
        <v>1.665</v>
      </c>
      <c r="H188" s="23">
        <f t="shared" si="3"/>
        <v>1.385</v>
      </c>
      <c r="I188" s="22" t="s">
        <v>25</v>
      </c>
      <c r="J188" s="21">
        <v>386</v>
      </c>
      <c r="K188" s="21">
        <v>172</v>
      </c>
      <c r="L188" s="21"/>
      <c r="M188" s="36" t="s">
        <v>424</v>
      </c>
      <c r="N188" s="85"/>
    </row>
    <row r="189" ht="35" customHeight="1" outlineLevel="2" spans="1:14">
      <c r="A189" s="22"/>
      <c r="B189" s="21"/>
      <c r="C189" s="21"/>
      <c r="D189" s="22"/>
      <c r="E189" s="21"/>
      <c r="F189" s="22">
        <v>0</v>
      </c>
      <c r="G189" s="22">
        <v>0.907</v>
      </c>
      <c r="H189" s="23">
        <f t="shared" si="3"/>
        <v>0.907</v>
      </c>
      <c r="I189" s="22" t="s">
        <v>25</v>
      </c>
      <c r="J189" s="21"/>
      <c r="K189" s="21"/>
      <c r="L189" s="21"/>
      <c r="M189" s="36"/>
      <c r="N189" s="85"/>
    </row>
    <row r="190" ht="50" customHeight="1" outlineLevel="2" spans="1:14">
      <c r="A190" s="20">
        <v>18</v>
      </c>
      <c r="B190" s="22" t="s">
        <v>392</v>
      </c>
      <c r="C190" s="22" t="s">
        <v>425</v>
      </c>
      <c r="D190" s="22" t="s">
        <v>426</v>
      </c>
      <c r="E190" s="21" t="s">
        <v>24</v>
      </c>
      <c r="F190" s="43">
        <v>0.31</v>
      </c>
      <c r="G190" s="43">
        <v>2.441</v>
      </c>
      <c r="H190" s="23">
        <v>2.131</v>
      </c>
      <c r="I190" s="22" t="s">
        <v>25</v>
      </c>
      <c r="J190" s="21">
        <v>330.305</v>
      </c>
      <c r="K190" s="21">
        <v>128</v>
      </c>
      <c r="L190" s="21"/>
      <c r="M190" s="22" t="s">
        <v>427</v>
      </c>
      <c r="N190" s="37"/>
    </row>
    <row r="191" ht="50" customHeight="1" outlineLevel="2" spans="1:14">
      <c r="A191" s="20">
        <v>19</v>
      </c>
      <c r="B191" s="22" t="s">
        <v>392</v>
      </c>
      <c r="C191" s="22" t="s">
        <v>425</v>
      </c>
      <c r="D191" s="22" t="s">
        <v>428</v>
      </c>
      <c r="E191" s="21" t="s">
        <v>24</v>
      </c>
      <c r="F191" s="43">
        <v>0</v>
      </c>
      <c r="G191" s="43">
        <v>0.571</v>
      </c>
      <c r="H191" s="23">
        <v>0.571</v>
      </c>
      <c r="I191" s="22" t="s">
        <v>25</v>
      </c>
      <c r="J191" s="21">
        <v>88.505</v>
      </c>
      <c r="K191" s="21">
        <v>34</v>
      </c>
      <c r="L191" s="21"/>
      <c r="M191" s="22" t="s">
        <v>429</v>
      </c>
      <c r="N191" s="37"/>
    </row>
    <row r="192" ht="50" customHeight="1" outlineLevel="2" spans="1:14">
      <c r="A192" s="20">
        <v>20</v>
      </c>
      <c r="B192" s="22" t="s">
        <v>392</v>
      </c>
      <c r="C192" s="22" t="s">
        <v>425</v>
      </c>
      <c r="D192" s="22" t="s">
        <v>430</v>
      </c>
      <c r="E192" s="21" t="s">
        <v>24</v>
      </c>
      <c r="F192" s="43">
        <v>0</v>
      </c>
      <c r="G192" s="43">
        <v>0.558</v>
      </c>
      <c r="H192" s="23">
        <v>0.558</v>
      </c>
      <c r="I192" s="22" t="s">
        <v>25</v>
      </c>
      <c r="J192" s="21">
        <v>86.49</v>
      </c>
      <c r="K192" s="21">
        <v>33</v>
      </c>
      <c r="L192" s="21"/>
      <c r="M192" s="22" t="s">
        <v>431</v>
      </c>
      <c r="N192" s="37"/>
    </row>
    <row r="193" ht="50" customHeight="1" outlineLevel="2" spans="1:14">
      <c r="A193" s="20">
        <v>21</v>
      </c>
      <c r="B193" s="22" t="s">
        <v>392</v>
      </c>
      <c r="C193" s="22" t="s">
        <v>425</v>
      </c>
      <c r="D193" s="22" t="s">
        <v>432</v>
      </c>
      <c r="E193" s="21" t="s">
        <v>24</v>
      </c>
      <c r="F193" s="22">
        <v>0</v>
      </c>
      <c r="G193" s="22">
        <v>3.545</v>
      </c>
      <c r="H193" s="23">
        <v>3.545</v>
      </c>
      <c r="I193" s="22" t="s">
        <v>25</v>
      </c>
      <c r="J193" s="21">
        <f>155*H193</f>
        <v>549.475</v>
      </c>
      <c r="K193" s="21">
        <v>213</v>
      </c>
      <c r="L193" s="21"/>
      <c r="M193" s="22" t="s">
        <v>433</v>
      </c>
      <c r="N193" s="37"/>
    </row>
    <row r="194" ht="50" customHeight="1" outlineLevel="2" spans="1:14">
      <c r="A194" s="20">
        <v>22</v>
      </c>
      <c r="B194" s="22" t="s">
        <v>392</v>
      </c>
      <c r="C194" s="22" t="s">
        <v>425</v>
      </c>
      <c r="D194" s="22" t="s">
        <v>434</v>
      </c>
      <c r="E194" s="21" t="s">
        <v>24</v>
      </c>
      <c r="F194" s="46" t="s">
        <v>435</v>
      </c>
      <c r="G194" s="46" t="s">
        <v>436</v>
      </c>
      <c r="H194" s="23">
        <v>0.55</v>
      </c>
      <c r="I194" s="22" t="s">
        <v>25</v>
      </c>
      <c r="J194" s="21">
        <v>82.25</v>
      </c>
      <c r="K194" s="21">
        <v>33</v>
      </c>
      <c r="L194" s="21"/>
      <c r="M194" s="22" t="s">
        <v>437</v>
      </c>
      <c r="N194" s="37"/>
    </row>
    <row r="195" ht="50" customHeight="1" outlineLevel="2" spans="1:14">
      <c r="A195" s="20">
        <v>23</v>
      </c>
      <c r="B195" s="22" t="s">
        <v>392</v>
      </c>
      <c r="C195" s="22" t="s">
        <v>425</v>
      </c>
      <c r="D195" s="46" t="s">
        <v>438</v>
      </c>
      <c r="E195" s="21" t="s">
        <v>24</v>
      </c>
      <c r="F195" s="22">
        <v>2.865</v>
      </c>
      <c r="G195" s="22">
        <v>3.588</v>
      </c>
      <c r="H195" s="23">
        <v>0.723</v>
      </c>
      <c r="I195" s="22" t="s">
        <v>25</v>
      </c>
      <c r="J195" s="38">
        <v>112.07</v>
      </c>
      <c r="K195" s="38">
        <v>43</v>
      </c>
      <c r="L195" s="21"/>
      <c r="M195" s="22" t="s">
        <v>439</v>
      </c>
      <c r="N195" s="37"/>
    </row>
    <row r="196" ht="50" customHeight="1" outlineLevel="2" spans="1:14">
      <c r="A196" s="20">
        <v>24</v>
      </c>
      <c r="B196" s="22" t="s">
        <v>392</v>
      </c>
      <c r="C196" s="22" t="s">
        <v>425</v>
      </c>
      <c r="D196" s="46" t="s">
        <v>440</v>
      </c>
      <c r="E196" s="21" t="s">
        <v>24</v>
      </c>
      <c r="F196" s="46" t="s">
        <v>441</v>
      </c>
      <c r="G196" s="46" t="s">
        <v>442</v>
      </c>
      <c r="H196" s="23">
        <v>0.378</v>
      </c>
      <c r="I196" s="22" t="s">
        <v>25</v>
      </c>
      <c r="J196" s="21">
        <v>58.6</v>
      </c>
      <c r="K196" s="21">
        <v>23</v>
      </c>
      <c r="L196" s="21"/>
      <c r="M196" s="22" t="s">
        <v>443</v>
      </c>
      <c r="N196" s="37"/>
    </row>
    <row r="197" ht="50" customHeight="1" outlineLevel="2" spans="1:14">
      <c r="A197" s="20">
        <v>25</v>
      </c>
      <c r="B197" s="22" t="s">
        <v>392</v>
      </c>
      <c r="C197" s="22" t="s">
        <v>425</v>
      </c>
      <c r="D197" s="46" t="s">
        <v>444</v>
      </c>
      <c r="E197" s="21" t="s">
        <v>24</v>
      </c>
      <c r="F197" s="46" t="s">
        <v>445</v>
      </c>
      <c r="G197" s="46" t="s">
        <v>446</v>
      </c>
      <c r="H197" s="23">
        <v>0.61</v>
      </c>
      <c r="I197" s="22" t="s">
        <v>25</v>
      </c>
      <c r="J197" s="21">
        <v>94.55</v>
      </c>
      <c r="K197" s="21">
        <v>37</v>
      </c>
      <c r="L197" s="21"/>
      <c r="M197" s="22" t="s">
        <v>447</v>
      </c>
      <c r="N197" s="37"/>
    </row>
    <row r="198" ht="50" customHeight="1" outlineLevel="2" spans="1:14">
      <c r="A198" s="20">
        <v>26</v>
      </c>
      <c r="B198" s="21" t="s">
        <v>392</v>
      </c>
      <c r="C198" s="21" t="s">
        <v>448</v>
      </c>
      <c r="D198" s="22" t="s">
        <v>449</v>
      </c>
      <c r="E198" s="21" t="s">
        <v>24</v>
      </c>
      <c r="F198" s="22">
        <v>0</v>
      </c>
      <c r="G198" s="22">
        <v>2.859</v>
      </c>
      <c r="H198" s="23">
        <v>2.859</v>
      </c>
      <c r="I198" s="22" t="s">
        <v>25</v>
      </c>
      <c r="J198" s="21">
        <v>576.37</v>
      </c>
      <c r="K198" s="21">
        <v>186</v>
      </c>
      <c r="L198" s="21"/>
      <c r="M198" s="22" t="s">
        <v>450</v>
      </c>
      <c r="N198" s="37"/>
    </row>
    <row r="199" ht="50" customHeight="1" outlineLevel="2" spans="1:14">
      <c r="A199" s="20">
        <v>27</v>
      </c>
      <c r="B199" s="21" t="s">
        <v>392</v>
      </c>
      <c r="C199" s="21" t="s">
        <v>448</v>
      </c>
      <c r="D199" s="22" t="s">
        <v>451</v>
      </c>
      <c r="E199" s="21" t="s">
        <v>24</v>
      </c>
      <c r="F199" s="22">
        <v>0</v>
      </c>
      <c r="G199" s="22">
        <v>5.329</v>
      </c>
      <c r="H199" s="23">
        <v>5.329</v>
      </c>
      <c r="I199" s="22" t="s">
        <v>25</v>
      </c>
      <c r="J199" s="21">
        <v>912.42</v>
      </c>
      <c r="K199" s="21">
        <v>325</v>
      </c>
      <c r="L199" s="21"/>
      <c r="M199" s="22" t="s">
        <v>452</v>
      </c>
      <c r="N199" s="37"/>
    </row>
    <row r="200" ht="50" customHeight="1" outlineLevel="2" spans="1:14">
      <c r="A200" s="20">
        <v>28</v>
      </c>
      <c r="B200" s="21" t="s">
        <v>392</v>
      </c>
      <c r="C200" s="21" t="s">
        <v>448</v>
      </c>
      <c r="D200" s="22" t="s">
        <v>453</v>
      </c>
      <c r="E200" s="21" t="s">
        <v>24</v>
      </c>
      <c r="F200" s="30">
        <v>0</v>
      </c>
      <c r="G200" s="38">
        <v>1</v>
      </c>
      <c r="H200" s="25">
        <v>1</v>
      </c>
      <c r="I200" s="22" t="s">
        <v>25</v>
      </c>
      <c r="J200" s="38">
        <v>196.2</v>
      </c>
      <c r="K200" s="38">
        <v>65</v>
      </c>
      <c r="L200" s="38"/>
      <c r="M200" s="22" t="s">
        <v>454</v>
      </c>
      <c r="N200" s="37"/>
    </row>
    <row r="201" s="1" customFormat="1" ht="29" customHeight="1" outlineLevel="1" spans="1:14">
      <c r="A201" s="16" t="s">
        <v>455</v>
      </c>
      <c r="B201" s="16" t="s">
        <v>456</v>
      </c>
      <c r="C201" s="16" t="s">
        <v>21</v>
      </c>
      <c r="D201" s="18"/>
      <c r="E201" s="18"/>
      <c r="F201" s="18"/>
      <c r="G201" s="18"/>
      <c r="H201" s="19">
        <f>SUBTOTAL(9,H202:H252)</f>
        <v>125.887</v>
      </c>
      <c r="I201" s="16"/>
      <c r="J201" s="17">
        <f>SUBTOTAL(9,J202:J252)</f>
        <v>24213.1528380771</v>
      </c>
      <c r="K201" s="17">
        <v>13440</v>
      </c>
      <c r="L201" s="22"/>
      <c r="M201" s="36"/>
      <c r="N201" s="35"/>
    </row>
    <row r="202" ht="50" customHeight="1" outlineLevel="2" spans="1:14">
      <c r="A202" s="20">
        <v>1</v>
      </c>
      <c r="B202" s="20" t="s">
        <v>457</v>
      </c>
      <c r="C202" s="20" t="s">
        <v>458</v>
      </c>
      <c r="D202" s="22" t="s">
        <v>459</v>
      </c>
      <c r="E202" s="21" t="s">
        <v>38</v>
      </c>
      <c r="F202" s="22">
        <v>21.679</v>
      </c>
      <c r="G202" s="22">
        <v>23.614</v>
      </c>
      <c r="H202" s="23">
        <v>1.935</v>
      </c>
      <c r="I202" s="20" t="s">
        <v>39</v>
      </c>
      <c r="J202" s="21">
        <v>409.2</v>
      </c>
      <c r="K202" s="21">
        <v>319</v>
      </c>
      <c r="L202" s="22" t="s">
        <v>460</v>
      </c>
      <c r="M202" s="36" t="s">
        <v>461</v>
      </c>
      <c r="N202" s="37"/>
    </row>
    <row r="203" ht="50" customHeight="1" outlineLevel="2" spans="1:14">
      <c r="A203" s="20">
        <v>2</v>
      </c>
      <c r="B203" s="20" t="s">
        <v>457</v>
      </c>
      <c r="C203" s="20" t="s">
        <v>458</v>
      </c>
      <c r="D203" s="20" t="s">
        <v>462</v>
      </c>
      <c r="E203" s="21" t="s">
        <v>38</v>
      </c>
      <c r="F203" s="20">
        <v>0</v>
      </c>
      <c r="G203" s="24">
        <v>1.877</v>
      </c>
      <c r="H203" s="24">
        <v>1.877</v>
      </c>
      <c r="I203" s="77" t="s">
        <v>39</v>
      </c>
      <c r="J203" s="21">
        <v>457.17</v>
      </c>
      <c r="K203" s="21">
        <v>310</v>
      </c>
      <c r="L203" s="22" t="s">
        <v>463</v>
      </c>
      <c r="M203" s="22" t="s">
        <v>464</v>
      </c>
      <c r="N203" s="37"/>
    </row>
    <row r="204" ht="50" customHeight="1" outlineLevel="2" spans="1:14">
      <c r="A204" s="20">
        <v>3</v>
      </c>
      <c r="B204" s="20" t="s">
        <v>457</v>
      </c>
      <c r="C204" s="20" t="s">
        <v>458</v>
      </c>
      <c r="D204" s="20" t="s">
        <v>465</v>
      </c>
      <c r="E204" s="21" t="s">
        <v>38</v>
      </c>
      <c r="F204" s="20">
        <v>3</v>
      </c>
      <c r="G204" s="24">
        <v>4.696</v>
      </c>
      <c r="H204" s="24">
        <v>1.696</v>
      </c>
      <c r="I204" s="77" t="s">
        <v>39</v>
      </c>
      <c r="J204" s="21">
        <v>493.51</v>
      </c>
      <c r="K204" s="21">
        <v>280</v>
      </c>
      <c r="L204" s="22" t="s">
        <v>466</v>
      </c>
      <c r="M204" s="22" t="s">
        <v>467</v>
      </c>
      <c r="N204" s="37"/>
    </row>
    <row r="205" ht="50" customHeight="1" outlineLevel="2" spans="1:14">
      <c r="A205" s="20">
        <v>4</v>
      </c>
      <c r="B205" s="20" t="s">
        <v>457</v>
      </c>
      <c r="C205" s="20" t="s">
        <v>458</v>
      </c>
      <c r="D205" s="22" t="s">
        <v>468</v>
      </c>
      <c r="E205" s="21" t="s">
        <v>38</v>
      </c>
      <c r="F205" s="22">
        <v>7.561</v>
      </c>
      <c r="G205" s="22">
        <v>9.261</v>
      </c>
      <c r="H205" s="23">
        <v>1.7</v>
      </c>
      <c r="I205" s="20" t="s">
        <v>39</v>
      </c>
      <c r="J205" s="21">
        <v>368.4</v>
      </c>
      <c r="K205" s="21">
        <v>281</v>
      </c>
      <c r="L205" s="22" t="s">
        <v>469</v>
      </c>
      <c r="M205" s="36" t="s">
        <v>470</v>
      </c>
      <c r="N205" s="37"/>
    </row>
    <row r="206" ht="25" customHeight="1" outlineLevel="2" spans="1:14">
      <c r="A206" s="47">
        <v>5</v>
      </c>
      <c r="B206" s="47" t="s">
        <v>457</v>
      </c>
      <c r="C206" s="47" t="s">
        <v>458</v>
      </c>
      <c r="D206" s="54" t="s">
        <v>471</v>
      </c>
      <c r="E206" s="44" t="s">
        <v>38</v>
      </c>
      <c r="F206" s="22">
        <v>1.5</v>
      </c>
      <c r="G206" s="22">
        <v>1.605</v>
      </c>
      <c r="H206" s="23">
        <v>0.105</v>
      </c>
      <c r="I206" s="47" t="s">
        <v>39</v>
      </c>
      <c r="J206" s="44">
        <v>285.7</v>
      </c>
      <c r="K206" s="44">
        <v>265</v>
      </c>
      <c r="L206" s="54" t="s">
        <v>472</v>
      </c>
      <c r="M206" s="55" t="s">
        <v>473</v>
      </c>
      <c r="N206" s="56"/>
    </row>
    <row r="207" ht="25" customHeight="1" outlineLevel="2" spans="1:14">
      <c r="A207" s="49"/>
      <c r="B207" s="49"/>
      <c r="C207" s="49"/>
      <c r="D207" s="57"/>
      <c r="E207" s="58"/>
      <c r="F207" s="22">
        <v>1.605</v>
      </c>
      <c r="G207" s="22">
        <v>2.342</v>
      </c>
      <c r="H207" s="23">
        <v>0.737</v>
      </c>
      <c r="I207" s="49"/>
      <c r="J207" s="58"/>
      <c r="K207" s="58"/>
      <c r="L207" s="57"/>
      <c r="M207" s="59"/>
      <c r="N207" s="60"/>
    </row>
    <row r="208" ht="25" customHeight="1" outlineLevel="2" spans="1:14">
      <c r="A208" s="51"/>
      <c r="B208" s="51"/>
      <c r="C208" s="51"/>
      <c r="D208" s="27"/>
      <c r="E208" s="26"/>
      <c r="F208" s="22">
        <v>4.128</v>
      </c>
      <c r="G208" s="22">
        <v>4.891</v>
      </c>
      <c r="H208" s="23">
        <v>0.763</v>
      </c>
      <c r="I208" s="51"/>
      <c r="J208" s="26"/>
      <c r="K208" s="26"/>
      <c r="L208" s="27"/>
      <c r="M208" s="39"/>
      <c r="N208" s="61"/>
    </row>
    <row r="209" ht="50" customHeight="1" outlineLevel="2" spans="1:14">
      <c r="A209" s="20">
        <v>6</v>
      </c>
      <c r="B209" s="20" t="s">
        <v>457</v>
      </c>
      <c r="C209" s="20" t="s">
        <v>458</v>
      </c>
      <c r="D209" s="22" t="s">
        <v>474</v>
      </c>
      <c r="E209" s="21" t="s">
        <v>38</v>
      </c>
      <c r="F209" s="22">
        <v>2.353</v>
      </c>
      <c r="G209" s="22">
        <v>4.201</v>
      </c>
      <c r="H209" s="23">
        <v>1.848</v>
      </c>
      <c r="I209" s="20" t="s">
        <v>39</v>
      </c>
      <c r="J209" s="21">
        <v>375.9</v>
      </c>
      <c r="K209" s="21">
        <v>305</v>
      </c>
      <c r="L209" s="22" t="s">
        <v>475</v>
      </c>
      <c r="M209" s="36" t="s">
        <v>476</v>
      </c>
      <c r="N209" s="37"/>
    </row>
    <row r="210" ht="50" customHeight="1" outlineLevel="2" spans="1:14">
      <c r="A210" s="20">
        <v>7</v>
      </c>
      <c r="B210" s="20" t="s">
        <v>457</v>
      </c>
      <c r="C210" s="20" t="s">
        <v>458</v>
      </c>
      <c r="D210" s="22" t="s">
        <v>477</v>
      </c>
      <c r="E210" s="21" t="s">
        <v>38</v>
      </c>
      <c r="F210" s="22">
        <v>19.718</v>
      </c>
      <c r="G210" s="22">
        <v>21.5</v>
      </c>
      <c r="H210" s="23">
        <v>1.782</v>
      </c>
      <c r="I210" s="20" t="s">
        <v>39</v>
      </c>
      <c r="J210" s="21">
        <v>311.8</v>
      </c>
      <c r="K210" s="21">
        <v>294</v>
      </c>
      <c r="L210" s="22" t="s">
        <v>478</v>
      </c>
      <c r="M210" s="36" t="s">
        <v>479</v>
      </c>
      <c r="N210" s="37"/>
    </row>
    <row r="211" ht="50" customHeight="1" outlineLevel="2" spans="1:14">
      <c r="A211" s="20">
        <v>8</v>
      </c>
      <c r="B211" s="20" t="s">
        <v>457</v>
      </c>
      <c r="C211" s="20" t="s">
        <v>458</v>
      </c>
      <c r="D211" s="21" t="s">
        <v>480</v>
      </c>
      <c r="E211" s="21" t="s">
        <v>38</v>
      </c>
      <c r="F211" s="22">
        <v>12.011</v>
      </c>
      <c r="G211" s="23">
        <v>14.011</v>
      </c>
      <c r="H211" s="23">
        <v>2</v>
      </c>
      <c r="I211" s="22" t="s">
        <v>39</v>
      </c>
      <c r="J211" s="21">
        <v>414.5</v>
      </c>
      <c r="K211" s="21">
        <v>330</v>
      </c>
      <c r="L211" s="22" t="s">
        <v>481</v>
      </c>
      <c r="M211" s="36" t="s">
        <v>482</v>
      </c>
      <c r="N211" s="37"/>
    </row>
    <row r="212" ht="50" customHeight="1" outlineLevel="2" spans="1:14">
      <c r="A212" s="20">
        <v>9</v>
      </c>
      <c r="B212" s="20" t="s">
        <v>457</v>
      </c>
      <c r="C212" s="20" t="s">
        <v>458</v>
      </c>
      <c r="D212" s="22" t="s">
        <v>483</v>
      </c>
      <c r="E212" s="27" t="s">
        <v>65</v>
      </c>
      <c r="F212" s="43">
        <v>18.962</v>
      </c>
      <c r="G212" s="22">
        <v>20.802</v>
      </c>
      <c r="H212" s="25">
        <v>1.84</v>
      </c>
      <c r="I212" s="22" t="s">
        <v>39</v>
      </c>
      <c r="J212" s="38">
        <v>448.86</v>
      </c>
      <c r="K212" s="21">
        <v>304</v>
      </c>
      <c r="L212" s="22" t="s">
        <v>484</v>
      </c>
      <c r="M212" s="53" t="s">
        <v>485</v>
      </c>
      <c r="N212" s="37"/>
    </row>
    <row r="213" ht="50" customHeight="1" outlineLevel="2" spans="1:14">
      <c r="A213" s="20">
        <v>10</v>
      </c>
      <c r="B213" s="20" t="s">
        <v>457</v>
      </c>
      <c r="C213" s="20" t="s">
        <v>458</v>
      </c>
      <c r="D213" s="22" t="s">
        <v>486</v>
      </c>
      <c r="E213" s="27" t="s">
        <v>65</v>
      </c>
      <c r="F213" s="22">
        <v>0.418</v>
      </c>
      <c r="G213" s="22">
        <v>2.309</v>
      </c>
      <c r="H213" s="23">
        <v>1.891</v>
      </c>
      <c r="I213" s="22" t="s">
        <v>39</v>
      </c>
      <c r="J213" s="38">
        <v>462.93</v>
      </c>
      <c r="K213" s="21">
        <v>312</v>
      </c>
      <c r="L213" s="22" t="s">
        <v>487</v>
      </c>
      <c r="M213" s="53" t="s">
        <v>488</v>
      </c>
      <c r="N213" s="37"/>
    </row>
    <row r="214" ht="50" customHeight="1" outlineLevel="2" spans="1:14">
      <c r="A214" s="20">
        <v>11</v>
      </c>
      <c r="B214" s="21" t="s">
        <v>457</v>
      </c>
      <c r="C214" s="21" t="s">
        <v>489</v>
      </c>
      <c r="D214" s="43" t="s">
        <v>490</v>
      </c>
      <c r="E214" s="21" t="s">
        <v>24</v>
      </c>
      <c r="F214" s="43">
        <v>2.074</v>
      </c>
      <c r="G214" s="43">
        <f>F214+0.213</f>
        <v>2.287</v>
      </c>
      <c r="H214" s="23">
        <v>0.213</v>
      </c>
      <c r="I214" s="22" t="s">
        <v>25</v>
      </c>
      <c r="J214" s="21">
        <v>77.48</v>
      </c>
      <c r="K214" s="21">
        <v>18</v>
      </c>
      <c r="L214" s="75" t="s">
        <v>491</v>
      </c>
      <c r="M214" s="75" t="s">
        <v>492</v>
      </c>
      <c r="N214" s="37"/>
    </row>
    <row r="215" ht="50" customHeight="1" outlineLevel="2" spans="1:14">
      <c r="A215" s="20">
        <v>12</v>
      </c>
      <c r="B215" s="21" t="s">
        <v>457</v>
      </c>
      <c r="C215" s="21" t="s">
        <v>489</v>
      </c>
      <c r="D215" s="43" t="s">
        <v>493</v>
      </c>
      <c r="E215" s="21" t="s">
        <v>24</v>
      </c>
      <c r="F215" s="43">
        <v>0</v>
      </c>
      <c r="G215" s="43">
        <v>1.345</v>
      </c>
      <c r="H215" s="23">
        <v>1.345</v>
      </c>
      <c r="I215" s="22" t="s">
        <v>25</v>
      </c>
      <c r="J215" s="21">
        <v>186.09</v>
      </c>
      <c r="K215" s="21">
        <v>111</v>
      </c>
      <c r="L215" s="75" t="s">
        <v>491</v>
      </c>
      <c r="M215" s="75" t="s">
        <v>494</v>
      </c>
      <c r="N215" s="37"/>
    </row>
    <row r="216" ht="50" customHeight="1" outlineLevel="2" spans="1:14">
      <c r="A216" s="20">
        <v>13</v>
      </c>
      <c r="B216" s="21" t="s">
        <v>457</v>
      </c>
      <c r="C216" s="21" t="s">
        <v>489</v>
      </c>
      <c r="D216" s="21" t="s">
        <v>495</v>
      </c>
      <c r="E216" s="21" t="s">
        <v>24</v>
      </c>
      <c r="F216" s="22">
        <v>1.478</v>
      </c>
      <c r="G216" s="23">
        <v>4.155</v>
      </c>
      <c r="H216" s="23">
        <f>G216-F216</f>
        <v>2.677</v>
      </c>
      <c r="I216" s="22" t="s">
        <v>25</v>
      </c>
      <c r="J216" s="21">
        <f>H216*111.243353783</f>
        <v>297.798458077091</v>
      </c>
      <c r="K216" s="21">
        <v>221</v>
      </c>
      <c r="L216" s="75" t="s">
        <v>491</v>
      </c>
      <c r="M216" s="75" t="s">
        <v>496</v>
      </c>
      <c r="N216" s="37"/>
    </row>
    <row r="217" ht="50" customHeight="1" outlineLevel="2" spans="1:14">
      <c r="A217" s="20">
        <v>14</v>
      </c>
      <c r="B217" s="21" t="s">
        <v>457</v>
      </c>
      <c r="C217" s="21" t="s">
        <v>489</v>
      </c>
      <c r="D217" s="22" t="s">
        <v>497</v>
      </c>
      <c r="E217" s="21" t="s">
        <v>24</v>
      </c>
      <c r="F217" s="43">
        <v>0.97</v>
      </c>
      <c r="G217" s="43">
        <v>3.71</v>
      </c>
      <c r="H217" s="23">
        <v>2.74</v>
      </c>
      <c r="I217" s="22" t="s">
        <v>25</v>
      </c>
      <c r="J217" s="21">
        <v>356.2</v>
      </c>
      <c r="K217" s="21">
        <v>167</v>
      </c>
      <c r="L217" s="75" t="s">
        <v>491</v>
      </c>
      <c r="M217" s="75" t="s">
        <v>498</v>
      </c>
      <c r="N217" s="37"/>
    </row>
    <row r="218" ht="50" customHeight="1" outlineLevel="2" spans="1:14">
      <c r="A218" s="20">
        <v>15</v>
      </c>
      <c r="B218" s="21" t="s">
        <v>457</v>
      </c>
      <c r="C218" s="21" t="s">
        <v>499</v>
      </c>
      <c r="D218" s="21" t="s">
        <v>500</v>
      </c>
      <c r="E218" s="27" t="s">
        <v>65</v>
      </c>
      <c r="F218" s="22">
        <v>0</v>
      </c>
      <c r="G218" s="23">
        <v>4.994</v>
      </c>
      <c r="H218" s="23">
        <f>G218-F218</f>
        <v>4.994</v>
      </c>
      <c r="I218" s="22" t="s">
        <v>39</v>
      </c>
      <c r="J218" s="21">
        <v>4659.4</v>
      </c>
      <c r="K218" s="21">
        <v>824</v>
      </c>
      <c r="L218" s="21" t="s">
        <v>501</v>
      </c>
      <c r="M218" s="36" t="s">
        <v>502</v>
      </c>
      <c r="N218" s="37"/>
    </row>
    <row r="219" ht="50" customHeight="1" outlineLevel="2" spans="1:14">
      <c r="A219" s="20">
        <v>16</v>
      </c>
      <c r="B219" s="45" t="s">
        <v>457</v>
      </c>
      <c r="C219" s="45" t="s">
        <v>503</v>
      </c>
      <c r="D219" s="43" t="s">
        <v>504</v>
      </c>
      <c r="E219" s="21" t="s">
        <v>24</v>
      </c>
      <c r="F219" s="45">
        <v>9.005</v>
      </c>
      <c r="G219" s="25">
        <v>10.844</v>
      </c>
      <c r="H219" s="25">
        <v>1.839</v>
      </c>
      <c r="I219" s="22" t="s">
        <v>25</v>
      </c>
      <c r="J219" s="38">
        <v>309.14</v>
      </c>
      <c r="K219" s="38">
        <v>152</v>
      </c>
      <c r="L219" s="36" t="s">
        <v>505</v>
      </c>
      <c r="M219" s="43" t="s">
        <v>506</v>
      </c>
      <c r="N219" s="37"/>
    </row>
    <row r="220" ht="50" customHeight="1" outlineLevel="2" spans="1:14">
      <c r="A220" s="20">
        <v>17</v>
      </c>
      <c r="B220" s="45" t="s">
        <v>457</v>
      </c>
      <c r="C220" s="45" t="s">
        <v>503</v>
      </c>
      <c r="D220" s="43" t="s">
        <v>507</v>
      </c>
      <c r="E220" s="21" t="s">
        <v>24</v>
      </c>
      <c r="F220" s="45">
        <v>0</v>
      </c>
      <c r="G220" s="25">
        <v>2.76</v>
      </c>
      <c r="H220" s="25">
        <v>2.76</v>
      </c>
      <c r="I220" s="22" t="s">
        <v>25</v>
      </c>
      <c r="J220" s="38">
        <v>340.34</v>
      </c>
      <c r="K220" s="38">
        <v>228</v>
      </c>
      <c r="L220" s="36"/>
      <c r="M220" s="43" t="s">
        <v>508</v>
      </c>
      <c r="N220" s="37"/>
    </row>
    <row r="221" ht="50" customHeight="1" outlineLevel="2" spans="1:14">
      <c r="A221" s="20">
        <v>18</v>
      </c>
      <c r="B221" s="45" t="s">
        <v>457</v>
      </c>
      <c r="C221" s="45" t="s">
        <v>503</v>
      </c>
      <c r="D221" s="43" t="s">
        <v>509</v>
      </c>
      <c r="E221" s="21" t="s">
        <v>24</v>
      </c>
      <c r="F221" s="22">
        <v>0</v>
      </c>
      <c r="G221" s="25">
        <v>2.551</v>
      </c>
      <c r="H221" s="25">
        <v>2.551</v>
      </c>
      <c r="I221" s="22" t="s">
        <v>25</v>
      </c>
      <c r="J221" s="38">
        <v>428.82</v>
      </c>
      <c r="K221" s="38">
        <v>210</v>
      </c>
      <c r="L221" s="36" t="s">
        <v>505</v>
      </c>
      <c r="M221" s="43" t="s">
        <v>510</v>
      </c>
      <c r="N221" s="37"/>
    </row>
    <row r="222" ht="50" customHeight="1" outlineLevel="2" spans="1:14">
      <c r="A222" s="20">
        <v>19</v>
      </c>
      <c r="B222" s="45" t="s">
        <v>457</v>
      </c>
      <c r="C222" s="45" t="s">
        <v>503</v>
      </c>
      <c r="D222" s="43" t="s">
        <v>511</v>
      </c>
      <c r="E222" s="21" t="s">
        <v>24</v>
      </c>
      <c r="F222" s="45">
        <v>0</v>
      </c>
      <c r="G222" s="25">
        <v>2.41</v>
      </c>
      <c r="H222" s="25">
        <v>2.41</v>
      </c>
      <c r="I222" s="22" t="s">
        <v>25</v>
      </c>
      <c r="J222" s="38">
        <v>418.26</v>
      </c>
      <c r="K222" s="38">
        <v>199</v>
      </c>
      <c r="L222" s="36"/>
      <c r="M222" s="36" t="s">
        <v>512</v>
      </c>
      <c r="N222" s="37"/>
    </row>
    <row r="223" ht="50" customHeight="1" outlineLevel="2" spans="1:14">
      <c r="A223" s="20">
        <v>20</v>
      </c>
      <c r="B223" s="45" t="s">
        <v>457</v>
      </c>
      <c r="C223" s="45" t="s">
        <v>503</v>
      </c>
      <c r="D223" s="43" t="s">
        <v>513</v>
      </c>
      <c r="E223" s="21" t="s">
        <v>24</v>
      </c>
      <c r="F223" s="45">
        <v>0</v>
      </c>
      <c r="G223" s="25">
        <v>3.727</v>
      </c>
      <c r="H223" s="25">
        <v>3.727</v>
      </c>
      <c r="I223" s="22" t="s">
        <v>25</v>
      </c>
      <c r="J223" s="38">
        <v>638.23</v>
      </c>
      <c r="K223" s="38">
        <v>307</v>
      </c>
      <c r="L223" s="36" t="s">
        <v>505</v>
      </c>
      <c r="M223" s="36" t="s">
        <v>514</v>
      </c>
      <c r="N223" s="37"/>
    </row>
    <row r="224" ht="50" customHeight="1" outlineLevel="2" spans="1:14">
      <c r="A224" s="20">
        <v>21</v>
      </c>
      <c r="B224" s="45" t="s">
        <v>457</v>
      </c>
      <c r="C224" s="45" t="s">
        <v>503</v>
      </c>
      <c r="D224" s="43" t="s">
        <v>515</v>
      </c>
      <c r="E224" s="21" t="s">
        <v>24</v>
      </c>
      <c r="F224" s="45">
        <v>0</v>
      </c>
      <c r="G224" s="25">
        <v>4.168</v>
      </c>
      <c r="H224" s="25">
        <v>4.168</v>
      </c>
      <c r="I224" s="22" t="s">
        <v>25</v>
      </c>
      <c r="J224" s="38">
        <v>580.5</v>
      </c>
      <c r="K224" s="38">
        <v>344</v>
      </c>
      <c r="L224" s="36" t="s">
        <v>516</v>
      </c>
      <c r="M224" s="43" t="s">
        <v>512</v>
      </c>
      <c r="N224" s="37"/>
    </row>
    <row r="225" ht="50" customHeight="1" outlineLevel="2" spans="1:14">
      <c r="A225" s="20">
        <v>22</v>
      </c>
      <c r="B225" s="21" t="s">
        <v>457</v>
      </c>
      <c r="C225" s="21" t="s">
        <v>517</v>
      </c>
      <c r="D225" s="21" t="s">
        <v>518</v>
      </c>
      <c r="E225" s="21" t="s">
        <v>24</v>
      </c>
      <c r="F225" s="22">
        <v>0</v>
      </c>
      <c r="G225" s="23">
        <v>2.636</v>
      </c>
      <c r="H225" s="23">
        <v>2.636</v>
      </c>
      <c r="I225" s="22" t="s">
        <v>25</v>
      </c>
      <c r="J225" s="21">
        <f>H225*149.26</f>
        <v>393.44936</v>
      </c>
      <c r="K225" s="21">
        <v>217</v>
      </c>
      <c r="L225" s="36" t="s">
        <v>519</v>
      </c>
      <c r="M225" s="36" t="s">
        <v>520</v>
      </c>
      <c r="N225" s="37"/>
    </row>
    <row r="226" ht="50" customHeight="1" outlineLevel="2" spans="1:14">
      <c r="A226" s="20">
        <v>23</v>
      </c>
      <c r="B226" s="21" t="s">
        <v>457</v>
      </c>
      <c r="C226" s="21" t="s">
        <v>517</v>
      </c>
      <c r="D226" s="21" t="s">
        <v>521</v>
      </c>
      <c r="E226" s="21" t="s">
        <v>24</v>
      </c>
      <c r="F226" s="22">
        <v>1.385</v>
      </c>
      <c r="G226" s="22">
        <v>5.359</v>
      </c>
      <c r="H226" s="23">
        <v>3.974</v>
      </c>
      <c r="I226" s="22" t="s">
        <v>25</v>
      </c>
      <c r="J226" s="21">
        <f>H226*150.29</f>
        <v>597.25246</v>
      </c>
      <c r="K226" s="21">
        <v>328</v>
      </c>
      <c r="L226" s="36" t="s">
        <v>519</v>
      </c>
      <c r="M226" s="36" t="s">
        <v>522</v>
      </c>
      <c r="N226" s="37"/>
    </row>
    <row r="227" ht="50" customHeight="1" outlineLevel="2" spans="1:14">
      <c r="A227" s="20">
        <v>24</v>
      </c>
      <c r="B227" s="21" t="s">
        <v>457</v>
      </c>
      <c r="C227" s="21" t="s">
        <v>517</v>
      </c>
      <c r="D227" s="21" t="s">
        <v>523</v>
      </c>
      <c r="E227" s="21" t="s">
        <v>24</v>
      </c>
      <c r="F227" s="23">
        <v>9.416</v>
      </c>
      <c r="G227" s="23">
        <v>11.728</v>
      </c>
      <c r="H227" s="23">
        <f t="shared" ref="H227:H233" si="4">G227-F227</f>
        <v>2.312</v>
      </c>
      <c r="I227" s="22" t="s">
        <v>25</v>
      </c>
      <c r="J227" s="21">
        <f>H227*165.58</f>
        <v>382.82096</v>
      </c>
      <c r="K227" s="21">
        <v>191</v>
      </c>
      <c r="L227" s="36" t="s">
        <v>519</v>
      </c>
      <c r="M227" s="36" t="s">
        <v>524</v>
      </c>
      <c r="N227" s="37"/>
    </row>
    <row r="228" ht="50" customHeight="1" outlineLevel="2" spans="1:14">
      <c r="A228" s="20">
        <v>25</v>
      </c>
      <c r="B228" s="21" t="s">
        <v>457</v>
      </c>
      <c r="C228" s="21" t="s">
        <v>525</v>
      </c>
      <c r="D228" s="21" t="s">
        <v>526</v>
      </c>
      <c r="E228" s="21" t="s">
        <v>38</v>
      </c>
      <c r="F228" s="23">
        <v>6.188</v>
      </c>
      <c r="G228" s="23">
        <v>9.455</v>
      </c>
      <c r="H228" s="23">
        <f t="shared" si="4"/>
        <v>3.267</v>
      </c>
      <c r="I228" s="22" t="s">
        <v>39</v>
      </c>
      <c r="J228" s="21">
        <f t="shared" ref="J228:J233" si="5">H228*210</f>
        <v>686.07</v>
      </c>
      <c r="K228" s="21">
        <v>539</v>
      </c>
      <c r="L228" s="41" t="s">
        <v>527</v>
      </c>
      <c r="M228" s="20" t="s">
        <v>528</v>
      </c>
      <c r="N228" s="37"/>
    </row>
    <row r="229" ht="50" customHeight="1" outlineLevel="2" spans="1:14">
      <c r="A229" s="20">
        <v>26</v>
      </c>
      <c r="B229" s="21" t="s">
        <v>457</v>
      </c>
      <c r="C229" s="21" t="s">
        <v>525</v>
      </c>
      <c r="D229" s="21" t="s">
        <v>529</v>
      </c>
      <c r="E229" s="21" t="s">
        <v>24</v>
      </c>
      <c r="F229" s="22">
        <v>0</v>
      </c>
      <c r="G229" s="23">
        <v>6.546</v>
      </c>
      <c r="H229" s="23">
        <f t="shared" si="4"/>
        <v>6.546</v>
      </c>
      <c r="I229" s="22" t="s">
        <v>25</v>
      </c>
      <c r="J229" s="21">
        <v>830</v>
      </c>
      <c r="K229" s="21">
        <v>540</v>
      </c>
      <c r="L229" s="41" t="s">
        <v>527</v>
      </c>
      <c r="M229" s="20" t="s">
        <v>530</v>
      </c>
      <c r="N229" s="37"/>
    </row>
    <row r="230" ht="50" customHeight="1" outlineLevel="2" spans="1:14">
      <c r="A230" s="20">
        <v>27</v>
      </c>
      <c r="B230" s="21" t="s">
        <v>457</v>
      </c>
      <c r="C230" s="21" t="s">
        <v>525</v>
      </c>
      <c r="D230" s="21" t="s">
        <v>531</v>
      </c>
      <c r="E230" s="21" t="s">
        <v>24</v>
      </c>
      <c r="F230" s="22">
        <v>0</v>
      </c>
      <c r="G230" s="23">
        <v>2</v>
      </c>
      <c r="H230" s="23">
        <f t="shared" si="4"/>
        <v>2</v>
      </c>
      <c r="I230" s="22" t="s">
        <v>25</v>
      </c>
      <c r="J230" s="21">
        <f>H230*110</f>
        <v>220</v>
      </c>
      <c r="K230" s="21">
        <v>165</v>
      </c>
      <c r="L230" s="41" t="s">
        <v>527</v>
      </c>
      <c r="M230" s="20" t="s">
        <v>532</v>
      </c>
      <c r="N230" s="37"/>
    </row>
    <row r="231" ht="50" customHeight="1" outlineLevel="2" spans="1:14">
      <c r="A231" s="20">
        <v>28</v>
      </c>
      <c r="B231" s="21" t="s">
        <v>457</v>
      </c>
      <c r="C231" s="21" t="s">
        <v>525</v>
      </c>
      <c r="D231" s="21" t="s">
        <v>533</v>
      </c>
      <c r="E231" s="21" t="s">
        <v>38</v>
      </c>
      <c r="F231" s="22">
        <v>17.507</v>
      </c>
      <c r="G231" s="23">
        <v>21.902</v>
      </c>
      <c r="H231" s="23">
        <f t="shared" si="4"/>
        <v>4.395</v>
      </c>
      <c r="I231" s="22" t="s">
        <v>39</v>
      </c>
      <c r="J231" s="21">
        <f t="shared" si="5"/>
        <v>922.95</v>
      </c>
      <c r="K231" s="21">
        <v>725</v>
      </c>
      <c r="L231" s="41" t="s">
        <v>527</v>
      </c>
      <c r="M231" s="20" t="s">
        <v>534</v>
      </c>
      <c r="N231" s="37"/>
    </row>
    <row r="232" ht="50" customHeight="1" outlineLevel="2" spans="1:14">
      <c r="A232" s="20">
        <v>29</v>
      </c>
      <c r="B232" s="21" t="s">
        <v>457</v>
      </c>
      <c r="C232" s="21" t="s">
        <v>525</v>
      </c>
      <c r="D232" s="21" t="s">
        <v>535</v>
      </c>
      <c r="E232" s="21" t="s">
        <v>24</v>
      </c>
      <c r="F232" s="22">
        <v>3.33</v>
      </c>
      <c r="G232" s="23">
        <v>6.777</v>
      </c>
      <c r="H232" s="23">
        <f t="shared" si="4"/>
        <v>3.447</v>
      </c>
      <c r="I232" s="22" t="s">
        <v>25</v>
      </c>
      <c r="J232" s="21">
        <f>H232*110</f>
        <v>379.17</v>
      </c>
      <c r="K232" s="21">
        <v>284</v>
      </c>
      <c r="L232" s="41" t="s">
        <v>527</v>
      </c>
      <c r="M232" s="20" t="s">
        <v>536</v>
      </c>
      <c r="N232" s="37"/>
    </row>
    <row r="233" ht="50" customHeight="1" outlineLevel="2" spans="1:14">
      <c r="A233" s="20">
        <v>30</v>
      </c>
      <c r="B233" s="21" t="s">
        <v>457</v>
      </c>
      <c r="C233" s="21" t="s">
        <v>525</v>
      </c>
      <c r="D233" s="21" t="s">
        <v>537</v>
      </c>
      <c r="E233" s="21" t="s">
        <v>38</v>
      </c>
      <c r="F233" s="22">
        <v>0</v>
      </c>
      <c r="G233" s="23">
        <v>3.264</v>
      </c>
      <c r="H233" s="23">
        <f t="shared" si="4"/>
        <v>3.264</v>
      </c>
      <c r="I233" s="22" t="s">
        <v>39</v>
      </c>
      <c r="J233" s="21">
        <f t="shared" si="5"/>
        <v>685.44</v>
      </c>
      <c r="K233" s="21">
        <v>539</v>
      </c>
      <c r="L233" s="41" t="s">
        <v>527</v>
      </c>
      <c r="M233" s="20" t="s">
        <v>538</v>
      </c>
      <c r="N233" s="37"/>
    </row>
    <row r="234" ht="50" customHeight="1" outlineLevel="2" spans="1:14">
      <c r="A234" s="20">
        <v>31</v>
      </c>
      <c r="B234" s="21" t="s">
        <v>457</v>
      </c>
      <c r="C234" s="21" t="s">
        <v>539</v>
      </c>
      <c r="D234" s="22" t="s">
        <v>540</v>
      </c>
      <c r="E234" s="21" t="s">
        <v>24</v>
      </c>
      <c r="F234" s="38">
        <v>0</v>
      </c>
      <c r="G234" s="25">
        <v>1.5</v>
      </c>
      <c r="H234" s="25">
        <v>1.5</v>
      </c>
      <c r="I234" s="22" t="s">
        <v>25</v>
      </c>
      <c r="J234" s="21">
        <f t="shared" ref="J234:J242" si="6">H234*130</f>
        <v>195</v>
      </c>
      <c r="K234" s="21">
        <v>124</v>
      </c>
      <c r="L234" s="21" t="s">
        <v>541</v>
      </c>
      <c r="M234" s="21" t="s">
        <v>542</v>
      </c>
      <c r="N234" s="37"/>
    </row>
    <row r="235" ht="50" customHeight="1" outlineLevel="2" spans="1:14">
      <c r="A235" s="20">
        <v>32</v>
      </c>
      <c r="B235" s="21" t="s">
        <v>457</v>
      </c>
      <c r="C235" s="21" t="s">
        <v>539</v>
      </c>
      <c r="D235" s="22" t="s">
        <v>543</v>
      </c>
      <c r="E235" s="21" t="s">
        <v>24</v>
      </c>
      <c r="F235" s="30">
        <v>0</v>
      </c>
      <c r="G235" s="30">
        <v>2.618</v>
      </c>
      <c r="H235" s="25">
        <v>2.618</v>
      </c>
      <c r="I235" s="22" t="s">
        <v>25</v>
      </c>
      <c r="J235" s="21">
        <f t="shared" si="6"/>
        <v>340.34</v>
      </c>
      <c r="K235" s="21">
        <v>216</v>
      </c>
      <c r="L235" s="21" t="s">
        <v>541</v>
      </c>
      <c r="M235" s="21" t="s">
        <v>542</v>
      </c>
      <c r="N235" s="37"/>
    </row>
    <row r="236" ht="50" customHeight="1" outlineLevel="2" spans="1:14">
      <c r="A236" s="20">
        <v>33</v>
      </c>
      <c r="B236" s="21" t="s">
        <v>457</v>
      </c>
      <c r="C236" s="21" t="s">
        <v>539</v>
      </c>
      <c r="D236" s="22" t="s">
        <v>544</v>
      </c>
      <c r="E236" s="21" t="s">
        <v>24</v>
      </c>
      <c r="F236" s="25">
        <v>3.559</v>
      </c>
      <c r="G236" s="25">
        <f>F236+H236</f>
        <v>5.559</v>
      </c>
      <c r="H236" s="25">
        <v>2</v>
      </c>
      <c r="I236" s="22" t="s">
        <v>25</v>
      </c>
      <c r="J236" s="21">
        <f t="shared" si="6"/>
        <v>260</v>
      </c>
      <c r="K236" s="21">
        <v>165</v>
      </c>
      <c r="L236" s="21" t="s">
        <v>541</v>
      </c>
      <c r="M236" s="21" t="s">
        <v>542</v>
      </c>
      <c r="N236" s="37"/>
    </row>
    <row r="237" ht="50" customHeight="1" outlineLevel="2" spans="1:14">
      <c r="A237" s="20">
        <v>34</v>
      </c>
      <c r="B237" s="21" t="s">
        <v>457</v>
      </c>
      <c r="C237" s="21" t="s">
        <v>539</v>
      </c>
      <c r="D237" s="22" t="s">
        <v>545</v>
      </c>
      <c r="E237" s="21" t="s">
        <v>24</v>
      </c>
      <c r="F237" s="21">
        <v>0</v>
      </c>
      <c r="G237" s="25">
        <v>2</v>
      </c>
      <c r="H237" s="23">
        <v>2</v>
      </c>
      <c r="I237" s="22" t="s">
        <v>25</v>
      </c>
      <c r="J237" s="21">
        <f t="shared" si="6"/>
        <v>260</v>
      </c>
      <c r="K237" s="21">
        <v>165</v>
      </c>
      <c r="L237" s="21" t="s">
        <v>541</v>
      </c>
      <c r="M237" s="21" t="s">
        <v>542</v>
      </c>
      <c r="N237" s="37"/>
    </row>
    <row r="238" ht="50" customHeight="1" outlineLevel="2" spans="1:14">
      <c r="A238" s="20">
        <v>35</v>
      </c>
      <c r="B238" s="21" t="s">
        <v>457</v>
      </c>
      <c r="C238" s="21" t="s">
        <v>539</v>
      </c>
      <c r="D238" s="22" t="s">
        <v>546</v>
      </c>
      <c r="E238" s="21" t="s">
        <v>24</v>
      </c>
      <c r="F238" s="30">
        <v>0</v>
      </c>
      <c r="G238" s="88">
        <v>2.8</v>
      </c>
      <c r="H238" s="23">
        <v>2.8</v>
      </c>
      <c r="I238" s="22" t="s">
        <v>25</v>
      </c>
      <c r="J238" s="21">
        <f t="shared" si="6"/>
        <v>364</v>
      </c>
      <c r="K238" s="21">
        <v>231</v>
      </c>
      <c r="L238" s="21" t="s">
        <v>541</v>
      </c>
      <c r="M238" s="21" t="s">
        <v>542</v>
      </c>
      <c r="N238" s="37"/>
    </row>
    <row r="239" ht="50" customHeight="1" outlineLevel="2" spans="1:14">
      <c r="A239" s="20">
        <v>36</v>
      </c>
      <c r="B239" s="21" t="s">
        <v>457</v>
      </c>
      <c r="C239" s="21" t="s">
        <v>539</v>
      </c>
      <c r="D239" s="22" t="s">
        <v>547</v>
      </c>
      <c r="E239" s="21" t="s">
        <v>24</v>
      </c>
      <c r="F239" s="23">
        <v>1.532</v>
      </c>
      <c r="G239" s="23">
        <v>2.732</v>
      </c>
      <c r="H239" s="23">
        <f>G239-F239</f>
        <v>1.2</v>
      </c>
      <c r="I239" s="22" t="s">
        <v>25</v>
      </c>
      <c r="J239" s="21">
        <f t="shared" si="6"/>
        <v>156</v>
      </c>
      <c r="K239" s="21">
        <v>99</v>
      </c>
      <c r="L239" s="21" t="s">
        <v>541</v>
      </c>
      <c r="M239" s="21" t="s">
        <v>542</v>
      </c>
      <c r="N239" s="37"/>
    </row>
    <row r="240" ht="50" customHeight="1" outlineLevel="2" spans="1:14">
      <c r="A240" s="20">
        <v>37</v>
      </c>
      <c r="B240" s="21" t="s">
        <v>457</v>
      </c>
      <c r="C240" s="21" t="s">
        <v>539</v>
      </c>
      <c r="D240" s="22" t="s">
        <v>548</v>
      </c>
      <c r="E240" s="21" t="s">
        <v>24</v>
      </c>
      <c r="F240" s="30">
        <v>0</v>
      </c>
      <c r="G240" s="30">
        <v>2.8</v>
      </c>
      <c r="H240" s="25">
        <v>2.8</v>
      </c>
      <c r="I240" s="22" t="s">
        <v>25</v>
      </c>
      <c r="J240" s="21">
        <f t="shared" si="6"/>
        <v>364</v>
      </c>
      <c r="K240" s="21">
        <v>231</v>
      </c>
      <c r="L240" s="21" t="s">
        <v>541</v>
      </c>
      <c r="M240" s="21" t="s">
        <v>542</v>
      </c>
      <c r="N240" s="37"/>
    </row>
    <row r="241" ht="50" customHeight="1" outlineLevel="2" spans="1:14">
      <c r="A241" s="20">
        <v>38</v>
      </c>
      <c r="B241" s="21" t="s">
        <v>457</v>
      </c>
      <c r="C241" s="21" t="s">
        <v>539</v>
      </c>
      <c r="D241" s="22" t="s">
        <v>549</v>
      </c>
      <c r="E241" s="21" t="s">
        <v>24</v>
      </c>
      <c r="F241" s="30">
        <v>0</v>
      </c>
      <c r="G241" s="88">
        <v>1.5</v>
      </c>
      <c r="H241" s="23">
        <v>1.5</v>
      </c>
      <c r="I241" s="22" t="s">
        <v>25</v>
      </c>
      <c r="J241" s="21">
        <f t="shared" si="6"/>
        <v>195</v>
      </c>
      <c r="K241" s="21">
        <v>124</v>
      </c>
      <c r="L241" s="21" t="s">
        <v>541</v>
      </c>
      <c r="M241" s="21" t="s">
        <v>542</v>
      </c>
      <c r="N241" s="37"/>
    </row>
    <row r="242" ht="50" customHeight="1" outlineLevel="2" spans="1:14">
      <c r="A242" s="20">
        <v>39</v>
      </c>
      <c r="B242" s="21" t="s">
        <v>457</v>
      </c>
      <c r="C242" s="21" t="s">
        <v>539</v>
      </c>
      <c r="D242" s="22" t="s">
        <v>550</v>
      </c>
      <c r="E242" s="21" t="s">
        <v>24</v>
      </c>
      <c r="F242" s="30">
        <v>0</v>
      </c>
      <c r="G242" s="88">
        <v>2</v>
      </c>
      <c r="H242" s="23">
        <v>2</v>
      </c>
      <c r="I242" s="22" t="s">
        <v>25</v>
      </c>
      <c r="J242" s="21">
        <f t="shared" si="6"/>
        <v>260</v>
      </c>
      <c r="K242" s="21">
        <v>165</v>
      </c>
      <c r="L242" s="21" t="s">
        <v>541</v>
      </c>
      <c r="M242" s="21" t="s">
        <v>542</v>
      </c>
      <c r="N242" s="37"/>
    </row>
    <row r="243" ht="50" customHeight="1" outlineLevel="2" spans="1:14">
      <c r="A243" s="51">
        <v>40</v>
      </c>
      <c r="B243" s="26" t="s">
        <v>457</v>
      </c>
      <c r="C243" s="26" t="s">
        <v>551</v>
      </c>
      <c r="D243" s="26" t="s">
        <v>552</v>
      </c>
      <c r="E243" s="21" t="s">
        <v>24</v>
      </c>
      <c r="F243" s="23">
        <v>5.784</v>
      </c>
      <c r="G243" s="23">
        <v>7.784</v>
      </c>
      <c r="H243" s="23">
        <v>2</v>
      </c>
      <c r="I243" s="22" t="s">
        <v>25</v>
      </c>
      <c r="J243" s="21">
        <v>262.0493</v>
      </c>
      <c r="K243" s="21">
        <v>165</v>
      </c>
      <c r="L243" s="21" t="s">
        <v>553</v>
      </c>
      <c r="M243" s="36" t="s">
        <v>554</v>
      </c>
      <c r="N243" s="37"/>
    </row>
    <row r="244" ht="50" customHeight="1" outlineLevel="2" spans="1:14">
      <c r="A244" s="20">
        <v>41</v>
      </c>
      <c r="B244" s="21" t="s">
        <v>457</v>
      </c>
      <c r="C244" s="21" t="s">
        <v>551</v>
      </c>
      <c r="D244" s="21" t="s">
        <v>555</v>
      </c>
      <c r="E244" s="21" t="s">
        <v>24</v>
      </c>
      <c r="F244" s="23">
        <v>0</v>
      </c>
      <c r="G244" s="23">
        <v>1.654</v>
      </c>
      <c r="H244" s="23">
        <v>1.654</v>
      </c>
      <c r="I244" s="22" t="s">
        <v>25</v>
      </c>
      <c r="J244" s="21">
        <v>275.3932</v>
      </c>
      <c r="K244" s="21">
        <v>136</v>
      </c>
      <c r="L244" s="21" t="s">
        <v>556</v>
      </c>
      <c r="M244" s="36" t="s">
        <v>557</v>
      </c>
      <c r="N244" s="37"/>
    </row>
    <row r="245" ht="50" customHeight="1" outlineLevel="2" spans="1:14">
      <c r="A245" s="20">
        <v>42</v>
      </c>
      <c r="B245" s="21" t="s">
        <v>457</v>
      </c>
      <c r="C245" s="21" t="s">
        <v>551</v>
      </c>
      <c r="D245" s="21" t="s">
        <v>558</v>
      </c>
      <c r="E245" s="21" t="s">
        <v>24</v>
      </c>
      <c r="F245" s="23">
        <v>0</v>
      </c>
      <c r="G245" s="23">
        <v>5.569</v>
      </c>
      <c r="H245" s="23">
        <v>5.569</v>
      </c>
      <c r="I245" s="22" t="s">
        <v>25</v>
      </c>
      <c r="J245" s="21">
        <v>715.3726</v>
      </c>
      <c r="K245" s="21">
        <v>459</v>
      </c>
      <c r="L245" s="21" t="s">
        <v>556</v>
      </c>
      <c r="M245" s="36" t="s">
        <v>559</v>
      </c>
      <c r="N245" s="37"/>
    </row>
    <row r="246" ht="50" customHeight="1" outlineLevel="2" spans="1:14">
      <c r="A246" s="20">
        <v>43</v>
      </c>
      <c r="B246" s="21" t="s">
        <v>457</v>
      </c>
      <c r="C246" s="21" t="s">
        <v>551</v>
      </c>
      <c r="D246" s="21" t="s">
        <v>560</v>
      </c>
      <c r="E246" s="21" t="s">
        <v>24</v>
      </c>
      <c r="F246" s="23">
        <v>2.5</v>
      </c>
      <c r="G246" s="23">
        <v>3.5</v>
      </c>
      <c r="H246" s="23">
        <v>1</v>
      </c>
      <c r="I246" s="22" t="s">
        <v>25</v>
      </c>
      <c r="J246" s="21">
        <v>121.4518</v>
      </c>
      <c r="K246" s="21">
        <v>83</v>
      </c>
      <c r="L246" s="36" t="s">
        <v>553</v>
      </c>
      <c r="M246" s="36" t="s">
        <v>561</v>
      </c>
      <c r="N246" s="37"/>
    </row>
    <row r="247" ht="50" customHeight="1" outlineLevel="2" spans="1:14">
      <c r="A247" s="20">
        <v>44</v>
      </c>
      <c r="B247" s="21" t="s">
        <v>457</v>
      </c>
      <c r="C247" s="21" t="s">
        <v>551</v>
      </c>
      <c r="D247" s="21" t="s">
        <v>562</v>
      </c>
      <c r="E247" s="21" t="s">
        <v>24</v>
      </c>
      <c r="F247" s="23">
        <v>0</v>
      </c>
      <c r="G247" s="23">
        <v>2.575</v>
      </c>
      <c r="H247" s="23">
        <v>2.575</v>
      </c>
      <c r="I247" s="22" t="s">
        <v>25</v>
      </c>
      <c r="J247" s="21">
        <v>358.7167</v>
      </c>
      <c r="K247" s="21">
        <v>212</v>
      </c>
      <c r="L247" s="36" t="s">
        <v>553</v>
      </c>
      <c r="M247" s="36" t="s">
        <v>563</v>
      </c>
      <c r="N247" s="37"/>
    </row>
    <row r="248" ht="50" customHeight="1" outlineLevel="2" spans="1:14">
      <c r="A248" s="20">
        <v>45</v>
      </c>
      <c r="B248" s="21" t="s">
        <v>457</v>
      </c>
      <c r="C248" s="21" t="s">
        <v>551</v>
      </c>
      <c r="D248" s="22" t="s">
        <v>564</v>
      </c>
      <c r="E248" s="21" t="s">
        <v>38</v>
      </c>
      <c r="F248" s="23">
        <v>0</v>
      </c>
      <c r="G248" s="23">
        <v>2.9</v>
      </c>
      <c r="H248" s="23">
        <v>2.9</v>
      </c>
      <c r="I248" s="22" t="s">
        <v>39</v>
      </c>
      <c r="J248" s="21">
        <f>H248*300</f>
        <v>870</v>
      </c>
      <c r="K248" s="21">
        <v>479</v>
      </c>
      <c r="L248" s="36" t="s">
        <v>553</v>
      </c>
      <c r="M248" s="36" t="s">
        <v>565</v>
      </c>
      <c r="N248" s="37"/>
    </row>
    <row r="249" ht="50" customHeight="1" outlineLevel="2" spans="1:14">
      <c r="A249" s="20">
        <v>46</v>
      </c>
      <c r="B249" s="21" t="s">
        <v>457</v>
      </c>
      <c r="C249" s="21" t="s">
        <v>551</v>
      </c>
      <c r="D249" s="21" t="s">
        <v>566</v>
      </c>
      <c r="E249" s="21" t="s">
        <v>24</v>
      </c>
      <c r="F249" s="23">
        <v>6.233</v>
      </c>
      <c r="G249" s="23">
        <v>12.933</v>
      </c>
      <c r="H249" s="23">
        <v>6.7</v>
      </c>
      <c r="I249" s="22" t="s">
        <v>25</v>
      </c>
      <c r="J249" s="21">
        <v>832.5172</v>
      </c>
      <c r="K249" s="21">
        <v>553</v>
      </c>
      <c r="L249" s="21" t="s">
        <v>553</v>
      </c>
      <c r="M249" s="36" t="s">
        <v>567</v>
      </c>
      <c r="N249" s="37"/>
    </row>
    <row r="250" ht="50" customHeight="1" outlineLevel="2" spans="1:14">
      <c r="A250" s="20">
        <v>47</v>
      </c>
      <c r="B250" s="21" t="s">
        <v>457</v>
      </c>
      <c r="C250" s="21" t="s">
        <v>551</v>
      </c>
      <c r="D250" s="21" t="s">
        <v>568</v>
      </c>
      <c r="E250" s="21" t="s">
        <v>24</v>
      </c>
      <c r="F250" s="43">
        <v>2.462</v>
      </c>
      <c r="G250" s="23">
        <v>6.821</v>
      </c>
      <c r="H250" s="23">
        <v>4.359</v>
      </c>
      <c r="I250" s="22" t="s">
        <v>25</v>
      </c>
      <c r="J250" s="21">
        <v>541.6332</v>
      </c>
      <c r="K250" s="21">
        <v>360</v>
      </c>
      <c r="L250" s="21" t="s">
        <v>553</v>
      </c>
      <c r="M250" s="36" t="s">
        <v>569</v>
      </c>
      <c r="N250" s="37"/>
    </row>
    <row r="251" ht="50" customHeight="1" outlineLevel="2" spans="1:14">
      <c r="A251" s="20">
        <v>48</v>
      </c>
      <c r="B251" s="21" t="s">
        <v>457</v>
      </c>
      <c r="C251" s="21" t="s">
        <v>551</v>
      </c>
      <c r="D251" s="21" t="s">
        <v>570</v>
      </c>
      <c r="E251" s="21" t="s">
        <v>24</v>
      </c>
      <c r="F251" s="23">
        <v>1</v>
      </c>
      <c r="G251" s="23">
        <v>2.273</v>
      </c>
      <c r="H251" s="23">
        <v>1.273</v>
      </c>
      <c r="I251" s="22" t="s">
        <v>25</v>
      </c>
      <c r="J251" s="21">
        <v>164.0976</v>
      </c>
      <c r="K251" s="21">
        <v>39</v>
      </c>
      <c r="L251" s="21" t="s">
        <v>556</v>
      </c>
      <c r="M251" s="36" t="s">
        <v>571</v>
      </c>
      <c r="N251" s="37"/>
    </row>
    <row r="252" s="2" customFormat="1" ht="50" customHeight="1" outlineLevel="2" spans="1:14">
      <c r="A252" s="20">
        <v>49</v>
      </c>
      <c r="B252" s="21" t="s">
        <v>457</v>
      </c>
      <c r="C252" s="21" t="s">
        <v>551</v>
      </c>
      <c r="D252" s="21" t="s">
        <v>572</v>
      </c>
      <c r="E252" s="21" t="s">
        <v>573</v>
      </c>
      <c r="F252" s="23"/>
      <c r="G252" s="23"/>
      <c r="H252" s="23"/>
      <c r="I252" s="22"/>
      <c r="J252" s="21">
        <v>260.2</v>
      </c>
      <c r="K252" s="21">
        <v>125</v>
      </c>
      <c r="L252" s="21" t="s">
        <v>574</v>
      </c>
      <c r="M252" s="36"/>
      <c r="N252" s="37"/>
    </row>
    <row r="253" s="1" customFormat="1" ht="29" customHeight="1" outlineLevel="1" spans="1:14">
      <c r="A253" s="17" t="s">
        <v>575</v>
      </c>
      <c r="B253" s="19" t="s">
        <v>576</v>
      </c>
      <c r="C253" s="19" t="s">
        <v>21</v>
      </c>
      <c r="D253" s="19"/>
      <c r="E253" s="19"/>
      <c r="F253" s="19"/>
      <c r="G253" s="19"/>
      <c r="H253" s="19">
        <f>SUBTOTAL(9,H254:H264)</f>
        <v>24.003</v>
      </c>
      <c r="I253" s="19"/>
      <c r="J253" s="17">
        <f>SUBTOTAL(9,J254:J264)</f>
        <v>4899.4002</v>
      </c>
      <c r="K253" s="17">
        <v>1904</v>
      </c>
      <c r="L253" s="23"/>
      <c r="M253" s="36"/>
      <c r="N253" s="35"/>
    </row>
    <row r="254" ht="50" customHeight="1" outlineLevel="2" spans="1:14">
      <c r="A254" s="21">
        <v>1</v>
      </c>
      <c r="B254" s="23" t="s">
        <v>576</v>
      </c>
      <c r="C254" s="23" t="s">
        <v>577</v>
      </c>
      <c r="D254" s="23" t="s">
        <v>578</v>
      </c>
      <c r="E254" s="27" t="s">
        <v>65</v>
      </c>
      <c r="F254" s="23">
        <v>3.355</v>
      </c>
      <c r="G254" s="23">
        <v>16.433</v>
      </c>
      <c r="H254" s="23">
        <v>13.078</v>
      </c>
      <c r="I254" s="23" t="s">
        <v>39</v>
      </c>
      <c r="J254" s="21">
        <f>H254*250</f>
        <v>3269.5</v>
      </c>
      <c r="K254" s="21">
        <v>1086</v>
      </c>
      <c r="L254" s="23"/>
      <c r="M254" s="36" t="s">
        <v>579</v>
      </c>
      <c r="N254" s="37"/>
    </row>
    <row r="255" ht="50" customHeight="1" outlineLevel="2" spans="1:14">
      <c r="A255" s="21">
        <v>2</v>
      </c>
      <c r="B255" s="21" t="s">
        <v>576</v>
      </c>
      <c r="C255" s="21" t="s">
        <v>577</v>
      </c>
      <c r="D255" s="21" t="s">
        <v>580</v>
      </c>
      <c r="E255" s="21" t="s">
        <v>24</v>
      </c>
      <c r="F255" s="23">
        <v>0</v>
      </c>
      <c r="G255" s="23">
        <v>0.98</v>
      </c>
      <c r="H255" s="23">
        <v>0.98</v>
      </c>
      <c r="I255" s="22" t="s">
        <v>25</v>
      </c>
      <c r="J255" s="21">
        <v>146.25</v>
      </c>
      <c r="K255" s="21">
        <v>73</v>
      </c>
      <c r="L255" s="23"/>
      <c r="M255" s="36" t="s">
        <v>581</v>
      </c>
      <c r="N255" s="37"/>
    </row>
    <row r="256" ht="50" customHeight="1" outlineLevel="2" spans="1:14">
      <c r="A256" s="21">
        <v>3</v>
      </c>
      <c r="B256" s="21" t="s">
        <v>576</v>
      </c>
      <c r="C256" s="21" t="s">
        <v>577</v>
      </c>
      <c r="D256" s="21" t="s">
        <v>582</v>
      </c>
      <c r="E256" s="21" t="s">
        <v>24</v>
      </c>
      <c r="F256" s="23">
        <v>0</v>
      </c>
      <c r="G256" s="23">
        <v>1.2</v>
      </c>
      <c r="H256" s="23">
        <v>1.2</v>
      </c>
      <c r="I256" s="22" t="s">
        <v>25</v>
      </c>
      <c r="J256" s="21">
        <v>180</v>
      </c>
      <c r="K256" s="21">
        <v>90</v>
      </c>
      <c r="L256" s="23"/>
      <c r="M256" s="36" t="s">
        <v>581</v>
      </c>
      <c r="N256" s="37"/>
    </row>
    <row r="257" ht="50" customHeight="1" outlineLevel="2" spans="1:14">
      <c r="A257" s="21">
        <v>4</v>
      </c>
      <c r="B257" s="21" t="s">
        <v>576</v>
      </c>
      <c r="C257" s="21" t="s">
        <v>583</v>
      </c>
      <c r="D257" s="21" t="s">
        <v>584</v>
      </c>
      <c r="E257" s="21" t="s">
        <v>24</v>
      </c>
      <c r="F257" s="23">
        <v>0.768</v>
      </c>
      <c r="G257" s="23">
        <v>1.675</v>
      </c>
      <c r="H257" s="23">
        <v>0.907</v>
      </c>
      <c r="I257" s="22" t="s">
        <v>25</v>
      </c>
      <c r="J257" s="21">
        <v>104.305</v>
      </c>
      <c r="K257" s="21">
        <v>68</v>
      </c>
      <c r="L257" s="23"/>
      <c r="M257" s="36" t="s">
        <v>585</v>
      </c>
      <c r="N257" s="37"/>
    </row>
    <row r="258" ht="50" customHeight="1" outlineLevel="2" spans="1:14">
      <c r="A258" s="21">
        <v>5</v>
      </c>
      <c r="B258" s="21" t="s">
        <v>576</v>
      </c>
      <c r="C258" s="21" t="s">
        <v>583</v>
      </c>
      <c r="D258" s="21" t="s">
        <v>586</v>
      </c>
      <c r="E258" s="21" t="s">
        <v>24</v>
      </c>
      <c r="F258" s="23">
        <v>0</v>
      </c>
      <c r="G258" s="23">
        <v>0.617</v>
      </c>
      <c r="H258" s="23">
        <v>0.617</v>
      </c>
      <c r="I258" s="22" t="s">
        <v>25</v>
      </c>
      <c r="J258" s="21">
        <v>70.955</v>
      </c>
      <c r="K258" s="21">
        <v>46</v>
      </c>
      <c r="L258" s="23"/>
      <c r="M258" s="36" t="s">
        <v>587</v>
      </c>
      <c r="N258" s="37"/>
    </row>
    <row r="259" ht="50" customHeight="1" outlineLevel="2" spans="1:14">
      <c r="A259" s="21">
        <v>6</v>
      </c>
      <c r="B259" s="21" t="s">
        <v>576</v>
      </c>
      <c r="C259" s="21" t="s">
        <v>583</v>
      </c>
      <c r="D259" s="21" t="s">
        <v>588</v>
      </c>
      <c r="E259" s="21" t="s">
        <v>24</v>
      </c>
      <c r="F259" s="23">
        <v>0</v>
      </c>
      <c r="G259" s="23">
        <v>1.561</v>
      </c>
      <c r="H259" s="23">
        <v>1.561</v>
      </c>
      <c r="I259" s="22" t="s">
        <v>25</v>
      </c>
      <c r="J259" s="21">
        <v>179.515</v>
      </c>
      <c r="K259" s="21">
        <v>117</v>
      </c>
      <c r="L259" s="23"/>
      <c r="M259" s="36" t="s">
        <v>589</v>
      </c>
      <c r="N259" s="37"/>
    </row>
    <row r="260" ht="50" customHeight="1" outlineLevel="2" spans="1:14">
      <c r="A260" s="21">
        <v>7</v>
      </c>
      <c r="B260" s="21" t="s">
        <v>576</v>
      </c>
      <c r="C260" s="21" t="s">
        <v>583</v>
      </c>
      <c r="D260" s="21" t="s">
        <v>590</v>
      </c>
      <c r="E260" s="21" t="s">
        <v>24</v>
      </c>
      <c r="F260" s="23">
        <v>0</v>
      </c>
      <c r="G260" s="23">
        <v>1.639</v>
      </c>
      <c r="H260" s="23">
        <v>1.639</v>
      </c>
      <c r="I260" s="22" t="s">
        <v>25</v>
      </c>
      <c r="J260" s="21">
        <v>220.86</v>
      </c>
      <c r="K260" s="21">
        <v>123</v>
      </c>
      <c r="L260" s="23"/>
      <c r="M260" s="36" t="s">
        <v>591</v>
      </c>
      <c r="N260" s="37"/>
    </row>
    <row r="261" ht="50" customHeight="1" outlineLevel="2" spans="1:14">
      <c r="A261" s="21">
        <v>8</v>
      </c>
      <c r="B261" s="21" t="s">
        <v>576</v>
      </c>
      <c r="C261" s="21" t="s">
        <v>592</v>
      </c>
      <c r="D261" s="21" t="s">
        <v>593</v>
      </c>
      <c r="E261" s="21" t="s">
        <v>594</v>
      </c>
      <c r="F261" s="23">
        <v>0</v>
      </c>
      <c r="G261" s="23">
        <v>1.13</v>
      </c>
      <c r="H261" s="23">
        <v>1.13</v>
      </c>
      <c r="I261" s="22" t="s">
        <v>25</v>
      </c>
      <c r="J261" s="21">
        <v>138.401</v>
      </c>
      <c r="K261" s="21">
        <v>85</v>
      </c>
      <c r="L261" s="23" t="s">
        <v>595</v>
      </c>
      <c r="M261" s="36" t="s">
        <v>596</v>
      </c>
      <c r="N261" s="37"/>
    </row>
    <row r="262" ht="50" customHeight="1" outlineLevel="2" spans="1:14">
      <c r="A262" s="21">
        <v>9</v>
      </c>
      <c r="B262" s="21" t="s">
        <v>576</v>
      </c>
      <c r="C262" s="21" t="s">
        <v>592</v>
      </c>
      <c r="D262" s="21" t="s">
        <v>597</v>
      </c>
      <c r="E262" s="21" t="s">
        <v>24</v>
      </c>
      <c r="F262" s="23">
        <v>1.506</v>
      </c>
      <c r="G262" s="23">
        <v>2.165</v>
      </c>
      <c r="H262" s="23">
        <v>0.659</v>
      </c>
      <c r="I262" s="22" t="s">
        <v>25</v>
      </c>
      <c r="J262" s="21">
        <v>148.2709</v>
      </c>
      <c r="K262" s="21">
        <v>49</v>
      </c>
      <c r="L262" s="23" t="s">
        <v>595</v>
      </c>
      <c r="M262" s="36" t="s">
        <v>598</v>
      </c>
      <c r="N262" s="37"/>
    </row>
    <row r="263" ht="50" customHeight="1" outlineLevel="2" spans="1:14">
      <c r="A263" s="21">
        <v>11</v>
      </c>
      <c r="B263" s="20" t="s">
        <v>576</v>
      </c>
      <c r="C263" s="20" t="s">
        <v>592</v>
      </c>
      <c r="D263" s="22" t="s">
        <v>599</v>
      </c>
      <c r="E263" s="21" t="s">
        <v>24</v>
      </c>
      <c r="F263" s="23">
        <v>0</v>
      </c>
      <c r="G263" s="24">
        <v>1.656</v>
      </c>
      <c r="H263" s="24">
        <v>1.656</v>
      </c>
      <c r="I263" s="22" t="s">
        <v>25</v>
      </c>
      <c r="J263" s="21">
        <v>256.7203</v>
      </c>
      <c r="K263" s="21">
        <v>124</v>
      </c>
      <c r="L263" s="22" t="s">
        <v>595</v>
      </c>
      <c r="M263" s="22" t="s">
        <v>600</v>
      </c>
      <c r="N263" s="37"/>
    </row>
    <row r="264" ht="50" customHeight="1" outlineLevel="2" spans="1:14">
      <c r="A264" s="21">
        <v>12</v>
      </c>
      <c r="B264" s="20" t="s">
        <v>576</v>
      </c>
      <c r="C264" s="20" t="s">
        <v>601</v>
      </c>
      <c r="D264" s="22" t="s">
        <v>602</v>
      </c>
      <c r="E264" s="22" t="s">
        <v>257</v>
      </c>
      <c r="F264" s="20">
        <v>0.138</v>
      </c>
      <c r="G264" s="24">
        <v>0.714</v>
      </c>
      <c r="H264" s="24">
        <v>0.576</v>
      </c>
      <c r="I264" s="77" t="s">
        <v>25</v>
      </c>
      <c r="J264" s="21">
        <v>184.623</v>
      </c>
      <c r="K264" s="21">
        <v>43</v>
      </c>
      <c r="L264" s="22" t="s">
        <v>603</v>
      </c>
      <c r="M264" s="22" t="s">
        <v>604</v>
      </c>
      <c r="N264" s="37"/>
    </row>
    <row r="265" s="1" customFormat="1" ht="29" customHeight="1" outlineLevel="1" spans="1:14">
      <c r="A265" s="16" t="s">
        <v>605</v>
      </c>
      <c r="B265" s="16" t="s">
        <v>606</v>
      </c>
      <c r="C265" s="16" t="s">
        <v>21</v>
      </c>
      <c r="D265" s="18"/>
      <c r="E265" s="18"/>
      <c r="F265" s="18"/>
      <c r="G265" s="18"/>
      <c r="H265" s="19">
        <f>SUBTOTAL(9,H266:H297)</f>
        <v>80.747</v>
      </c>
      <c r="I265" s="18"/>
      <c r="J265" s="78">
        <f>SUBTOTAL(9,J266:J297)</f>
        <v>13281</v>
      </c>
      <c r="K265" s="17">
        <v>7328</v>
      </c>
      <c r="L265" s="100"/>
      <c r="M265" s="22"/>
      <c r="N265" s="35"/>
    </row>
    <row r="266" ht="50" customHeight="1" outlineLevel="2" spans="1:14">
      <c r="A266" s="20">
        <v>1</v>
      </c>
      <c r="B266" s="20" t="s">
        <v>606</v>
      </c>
      <c r="C266" s="20" t="s">
        <v>607</v>
      </c>
      <c r="D266" s="22" t="s">
        <v>608</v>
      </c>
      <c r="E266" s="21" t="s">
        <v>594</v>
      </c>
      <c r="F266" s="22">
        <v>0</v>
      </c>
      <c r="G266" s="22">
        <v>1</v>
      </c>
      <c r="H266" s="23">
        <v>1</v>
      </c>
      <c r="I266" s="22" t="s">
        <v>25</v>
      </c>
      <c r="J266" s="41">
        <v>130</v>
      </c>
      <c r="K266" s="21">
        <v>65</v>
      </c>
      <c r="L266" s="100" t="s">
        <v>609</v>
      </c>
      <c r="M266" s="22" t="s">
        <v>610</v>
      </c>
      <c r="N266" s="37"/>
    </row>
    <row r="267" ht="50" customHeight="1" outlineLevel="2" spans="1:14">
      <c r="A267" s="20">
        <v>2</v>
      </c>
      <c r="B267" s="20" t="s">
        <v>606</v>
      </c>
      <c r="C267" s="21" t="s">
        <v>611</v>
      </c>
      <c r="D267" s="21" t="s">
        <v>612</v>
      </c>
      <c r="E267" s="21" t="s">
        <v>38</v>
      </c>
      <c r="F267" s="22">
        <v>12.5</v>
      </c>
      <c r="G267" s="23">
        <v>18.97</v>
      </c>
      <c r="H267" s="23">
        <f>G267-F267</f>
        <v>6.47</v>
      </c>
      <c r="I267" s="22" t="s">
        <v>39</v>
      </c>
      <c r="J267" s="21">
        <v>1359</v>
      </c>
      <c r="K267" s="21">
        <v>1068</v>
      </c>
      <c r="L267" s="21" t="s">
        <v>613</v>
      </c>
      <c r="M267" s="36" t="s">
        <v>614</v>
      </c>
      <c r="N267" s="37"/>
    </row>
    <row r="268" ht="50" customHeight="1" outlineLevel="2" spans="1:14">
      <c r="A268" s="20">
        <v>3</v>
      </c>
      <c r="B268" s="20" t="s">
        <v>606</v>
      </c>
      <c r="C268" s="21" t="s">
        <v>611</v>
      </c>
      <c r="D268" s="21" t="s">
        <v>615</v>
      </c>
      <c r="E268" s="21" t="s">
        <v>24</v>
      </c>
      <c r="F268" s="22">
        <v>0</v>
      </c>
      <c r="G268" s="23">
        <v>1.576</v>
      </c>
      <c r="H268" s="23">
        <f>G268-F268</f>
        <v>1.576</v>
      </c>
      <c r="I268" s="22" t="s">
        <v>39</v>
      </c>
      <c r="J268" s="21">
        <v>331</v>
      </c>
      <c r="K268" s="21">
        <v>260</v>
      </c>
      <c r="L268" s="21" t="s">
        <v>616</v>
      </c>
      <c r="M268" s="36" t="s">
        <v>617</v>
      </c>
      <c r="N268" s="37"/>
    </row>
    <row r="269" ht="50" customHeight="1" outlineLevel="2" spans="1:14">
      <c r="A269" s="20">
        <v>4</v>
      </c>
      <c r="B269" s="20" t="s">
        <v>606</v>
      </c>
      <c r="C269" s="20" t="s">
        <v>618</v>
      </c>
      <c r="D269" s="22" t="s">
        <v>619</v>
      </c>
      <c r="E269" s="21" t="s">
        <v>24</v>
      </c>
      <c r="F269" s="22">
        <v>0</v>
      </c>
      <c r="G269" s="22">
        <v>1.85</v>
      </c>
      <c r="H269" s="23">
        <v>1.85</v>
      </c>
      <c r="I269" s="22" t="s">
        <v>25</v>
      </c>
      <c r="J269" s="41">
        <v>324</v>
      </c>
      <c r="K269" s="21">
        <v>153</v>
      </c>
      <c r="L269" s="100" t="s">
        <v>620</v>
      </c>
      <c r="M269" s="100" t="s">
        <v>621</v>
      </c>
      <c r="N269" s="37"/>
    </row>
    <row r="270" ht="50" customHeight="1" outlineLevel="2" spans="1:14">
      <c r="A270" s="20">
        <v>5</v>
      </c>
      <c r="B270" s="20" t="s">
        <v>606</v>
      </c>
      <c r="C270" s="20" t="s">
        <v>618</v>
      </c>
      <c r="D270" s="22" t="s">
        <v>622</v>
      </c>
      <c r="E270" s="21" t="s">
        <v>38</v>
      </c>
      <c r="F270" s="22">
        <v>2.961</v>
      </c>
      <c r="G270" s="22">
        <v>6.215</v>
      </c>
      <c r="H270" s="23">
        <v>3.254</v>
      </c>
      <c r="I270" s="22" t="s">
        <v>39</v>
      </c>
      <c r="J270" s="41">
        <v>980</v>
      </c>
      <c r="K270" s="21">
        <v>537</v>
      </c>
      <c r="L270" s="100" t="s">
        <v>623</v>
      </c>
      <c r="M270" s="100" t="s">
        <v>624</v>
      </c>
      <c r="N270" s="37"/>
    </row>
    <row r="271" ht="50" customHeight="1" outlineLevel="2" spans="1:14">
      <c r="A271" s="20">
        <v>6</v>
      </c>
      <c r="B271" s="20" t="s">
        <v>606</v>
      </c>
      <c r="C271" s="20" t="s">
        <v>618</v>
      </c>
      <c r="D271" s="22" t="s">
        <v>625</v>
      </c>
      <c r="E271" s="21" t="s">
        <v>594</v>
      </c>
      <c r="F271" s="22">
        <v>0.7</v>
      </c>
      <c r="G271" s="22">
        <v>1.257</v>
      </c>
      <c r="H271" s="23">
        <v>0.557</v>
      </c>
      <c r="I271" s="22" t="s">
        <v>25</v>
      </c>
      <c r="J271" s="21">
        <v>97</v>
      </c>
      <c r="K271" s="21">
        <v>46</v>
      </c>
      <c r="L271" s="21" t="s">
        <v>626</v>
      </c>
      <c r="M271" s="21" t="s">
        <v>627</v>
      </c>
      <c r="N271" s="37"/>
    </row>
    <row r="272" ht="50" customHeight="1" outlineLevel="2" spans="1:14">
      <c r="A272" s="20">
        <v>7</v>
      </c>
      <c r="B272" s="20" t="s">
        <v>606</v>
      </c>
      <c r="C272" s="20" t="s">
        <v>628</v>
      </c>
      <c r="D272" s="22" t="s">
        <v>629</v>
      </c>
      <c r="E272" s="21" t="s">
        <v>24</v>
      </c>
      <c r="F272" s="22">
        <v>0</v>
      </c>
      <c r="G272" s="43">
        <v>8.789</v>
      </c>
      <c r="H272" s="23">
        <v>8.789</v>
      </c>
      <c r="I272" s="22" t="s">
        <v>25</v>
      </c>
      <c r="J272" s="21">
        <v>1035</v>
      </c>
      <c r="K272" s="21">
        <v>725</v>
      </c>
      <c r="L272" s="100" t="s">
        <v>630</v>
      </c>
      <c r="M272" s="22" t="s">
        <v>631</v>
      </c>
      <c r="N272" s="37"/>
    </row>
    <row r="273" ht="50" customHeight="1" outlineLevel="2" spans="1:14">
      <c r="A273" s="20">
        <v>8</v>
      </c>
      <c r="B273" s="20" t="s">
        <v>606</v>
      </c>
      <c r="C273" s="20" t="s">
        <v>628</v>
      </c>
      <c r="D273" s="22" t="s">
        <v>632</v>
      </c>
      <c r="E273" s="21" t="s">
        <v>24</v>
      </c>
      <c r="F273" s="22">
        <v>6.725</v>
      </c>
      <c r="G273" s="22">
        <v>9.58</v>
      </c>
      <c r="H273" s="23">
        <v>2.855</v>
      </c>
      <c r="I273" s="22" t="s">
        <v>25</v>
      </c>
      <c r="J273" s="21">
        <v>273</v>
      </c>
      <c r="K273" s="21">
        <v>236</v>
      </c>
      <c r="L273" s="100" t="s">
        <v>633</v>
      </c>
      <c r="M273" s="22" t="s">
        <v>634</v>
      </c>
      <c r="N273" s="37"/>
    </row>
    <row r="274" ht="50" customHeight="1" outlineLevel="2" spans="1:14">
      <c r="A274" s="20">
        <v>9</v>
      </c>
      <c r="B274" s="20" t="s">
        <v>606</v>
      </c>
      <c r="C274" s="20" t="s">
        <v>628</v>
      </c>
      <c r="D274" s="43" t="s">
        <v>635</v>
      </c>
      <c r="E274" s="21" t="s">
        <v>24</v>
      </c>
      <c r="F274" s="22">
        <v>0</v>
      </c>
      <c r="G274" s="43">
        <v>2.45</v>
      </c>
      <c r="H274" s="23">
        <v>2.45</v>
      </c>
      <c r="I274" s="22" t="s">
        <v>25</v>
      </c>
      <c r="J274" s="21">
        <v>322</v>
      </c>
      <c r="K274" s="21">
        <v>202</v>
      </c>
      <c r="L274" s="21" t="s">
        <v>636</v>
      </c>
      <c r="M274" s="75" t="s">
        <v>637</v>
      </c>
      <c r="N274" s="37"/>
    </row>
    <row r="275" ht="50" customHeight="1" outlineLevel="2" spans="1:14">
      <c r="A275" s="20">
        <v>10</v>
      </c>
      <c r="B275" s="20" t="s">
        <v>606</v>
      </c>
      <c r="C275" s="20" t="s">
        <v>628</v>
      </c>
      <c r="D275" s="43" t="s">
        <v>638</v>
      </c>
      <c r="E275" s="21" t="s">
        <v>24</v>
      </c>
      <c r="F275" s="22">
        <v>0</v>
      </c>
      <c r="G275" s="43">
        <v>6.719</v>
      </c>
      <c r="H275" s="23">
        <v>6.719</v>
      </c>
      <c r="I275" s="22" t="s">
        <v>25</v>
      </c>
      <c r="J275" s="21">
        <v>653</v>
      </c>
      <c r="K275" s="21">
        <v>554</v>
      </c>
      <c r="L275" s="21" t="s">
        <v>639</v>
      </c>
      <c r="M275" s="75" t="s">
        <v>640</v>
      </c>
      <c r="N275" s="37"/>
    </row>
    <row r="276" ht="25" customHeight="1" outlineLevel="2" spans="1:14">
      <c r="A276" s="47">
        <v>11</v>
      </c>
      <c r="B276" s="47" t="s">
        <v>606</v>
      </c>
      <c r="C276" s="44" t="s">
        <v>628</v>
      </c>
      <c r="D276" s="44" t="s">
        <v>641</v>
      </c>
      <c r="E276" s="44" t="s">
        <v>24</v>
      </c>
      <c r="F276" s="22">
        <v>0</v>
      </c>
      <c r="G276" s="22">
        <v>1.172</v>
      </c>
      <c r="H276" s="23">
        <v>1.172</v>
      </c>
      <c r="I276" s="22" t="s">
        <v>25</v>
      </c>
      <c r="J276" s="44">
        <v>188</v>
      </c>
      <c r="K276" s="44">
        <v>146</v>
      </c>
      <c r="L276" s="44" t="s">
        <v>642</v>
      </c>
      <c r="M276" s="101" t="s">
        <v>643</v>
      </c>
      <c r="N276" s="56"/>
    </row>
    <row r="277" ht="25" customHeight="1" outlineLevel="2" spans="1:14">
      <c r="A277" s="51"/>
      <c r="B277" s="51"/>
      <c r="C277" s="26"/>
      <c r="D277" s="26"/>
      <c r="E277" s="26"/>
      <c r="F277" s="22">
        <v>0</v>
      </c>
      <c r="G277" s="43">
        <v>0.6</v>
      </c>
      <c r="H277" s="23">
        <v>0.6</v>
      </c>
      <c r="I277" s="22" t="s">
        <v>25</v>
      </c>
      <c r="J277" s="26"/>
      <c r="K277" s="26"/>
      <c r="L277" s="26"/>
      <c r="M277" s="102"/>
      <c r="N277" s="61"/>
    </row>
    <row r="278" ht="25" customHeight="1" outlineLevel="2" spans="1:14">
      <c r="A278" s="47">
        <v>12</v>
      </c>
      <c r="B278" s="47" t="s">
        <v>606</v>
      </c>
      <c r="C278" s="44" t="s">
        <v>628</v>
      </c>
      <c r="D278" s="44" t="s">
        <v>644</v>
      </c>
      <c r="E278" s="44" t="s">
        <v>24</v>
      </c>
      <c r="F278" s="22">
        <v>0</v>
      </c>
      <c r="G278" s="22">
        <v>1.139</v>
      </c>
      <c r="H278" s="23">
        <v>1.139</v>
      </c>
      <c r="I278" s="22" t="s">
        <v>25</v>
      </c>
      <c r="J278" s="44">
        <v>450</v>
      </c>
      <c r="K278" s="44">
        <v>340</v>
      </c>
      <c r="L278" s="44" t="s">
        <v>645</v>
      </c>
      <c r="M278" s="44" t="s">
        <v>646</v>
      </c>
      <c r="N278" s="56"/>
    </row>
    <row r="279" ht="25" customHeight="1" outlineLevel="2" spans="1:14">
      <c r="A279" s="51"/>
      <c r="B279" s="51"/>
      <c r="C279" s="26"/>
      <c r="D279" s="26"/>
      <c r="E279" s="26"/>
      <c r="F279" s="45">
        <v>2.633</v>
      </c>
      <c r="G279" s="45">
        <v>5.613</v>
      </c>
      <c r="H279" s="25">
        <f>G279-F279</f>
        <v>2.98</v>
      </c>
      <c r="I279" s="22" t="s">
        <v>25</v>
      </c>
      <c r="J279" s="26"/>
      <c r="K279" s="26"/>
      <c r="L279" s="26"/>
      <c r="M279" s="26"/>
      <c r="N279" s="61"/>
    </row>
    <row r="280" ht="50" customHeight="1" outlineLevel="2" spans="1:14">
      <c r="A280" s="20">
        <v>13</v>
      </c>
      <c r="B280" s="20" t="s">
        <v>606</v>
      </c>
      <c r="C280" s="45" t="s">
        <v>628</v>
      </c>
      <c r="D280" s="43" t="s">
        <v>632</v>
      </c>
      <c r="E280" s="21" t="s">
        <v>24</v>
      </c>
      <c r="F280" s="45">
        <v>3.13</v>
      </c>
      <c r="G280" s="45">
        <v>6.725</v>
      </c>
      <c r="H280" s="25">
        <v>3.595</v>
      </c>
      <c r="I280" s="22" t="s">
        <v>25</v>
      </c>
      <c r="J280" s="38">
        <v>443</v>
      </c>
      <c r="K280" s="38">
        <v>297</v>
      </c>
      <c r="L280" s="25"/>
      <c r="M280" s="43" t="s">
        <v>647</v>
      </c>
      <c r="N280" s="37"/>
    </row>
    <row r="281" ht="50" customHeight="1" outlineLevel="2" spans="1:14">
      <c r="A281" s="20">
        <v>14</v>
      </c>
      <c r="B281" s="20" t="s">
        <v>606</v>
      </c>
      <c r="C281" s="45" t="s">
        <v>628</v>
      </c>
      <c r="D281" s="43" t="s">
        <v>648</v>
      </c>
      <c r="E281" s="21" t="s">
        <v>24</v>
      </c>
      <c r="F281" s="22">
        <v>1.12</v>
      </c>
      <c r="G281" s="22">
        <v>5.46</v>
      </c>
      <c r="H281" s="25">
        <f>G281-F281</f>
        <v>4.34</v>
      </c>
      <c r="I281" s="22" t="s">
        <v>25</v>
      </c>
      <c r="J281" s="21">
        <v>1019</v>
      </c>
      <c r="K281" s="38">
        <v>358</v>
      </c>
      <c r="L281" s="23" t="s">
        <v>649</v>
      </c>
      <c r="M281" s="36" t="s">
        <v>650</v>
      </c>
      <c r="N281" s="37"/>
    </row>
    <row r="282" ht="50" customHeight="1" outlineLevel="2" spans="1:14">
      <c r="A282" s="20">
        <v>15</v>
      </c>
      <c r="B282" s="89" t="s">
        <v>606</v>
      </c>
      <c r="C282" s="89" t="s">
        <v>651</v>
      </c>
      <c r="D282" s="89" t="s">
        <v>652</v>
      </c>
      <c r="E282" s="21" t="s">
        <v>24</v>
      </c>
      <c r="F282" s="90">
        <v>0</v>
      </c>
      <c r="G282" s="43">
        <v>3</v>
      </c>
      <c r="H282" s="23">
        <v>3</v>
      </c>
      <c r="I282" s="90" t="s">
        <v>25</v>
      </c>
      <c r="J282" s="44" t="s">
        <v>653</v>
      </c>
      <c r="K282" s="21">
        <v>195</v>
      </c>
      <c r="L282" s="90"/>
      <c r="M282" s="103" t="s">
        <v>654</v>
      </c>
      <c r="N282" s="37"/>
    </row>
    <row r="283" ht="50" customHeight="1" outlineLevel="2" spans="1:14">
      <c r="A283" s="20">
        <v>16</v>
      </c>
      <c r="B283" s="90" t="s">
        <v>606</v>
      </c>
      <c r="C283" s="90" t="s">
        <v>651</v>
      </c>
      <c r="D283" s="90" t="s">
        <v>655</v>
      </c>
      <c r="E283" s="21" t="s">
        <v>24</v>
      </c>
      <c r="F283" s="90">
        <v>0.13</v>
      </c>
      <c r="G283" s="43">
        <v>0.717</v>
      </c>
      <c r="H283" s="23">
        <v>0.587</v>
      </c>
      <c r="I283" s="90" t="s">
        <v>25</v>
      </c>
      <c r="J283" s="21" t="s">
        <v>656</v>
      </c>
      <c r="K283" s="21">
        <v>38</v>
      </c>
      <c r="L283" s="90"/>
      <c r="M283" s="104" t="s">
        <v>657</v>
      </c>
      <c r="N283" s="37"/>
    </row>
    <row r="284" ht="50" customHeight="1" outlineLevel="2" spans="1:14">
      <c r="A284" s="20">
        <v>17</v>
      </c>
      <c r="B284" s="90" t="s">
        <v>606</v>
      </c>
      <c r="C284" s="90" t="s">
        <v>651</v>
      </c>
      <c r="D284" s="90" t="s">
        <v>658</v>
      </c>
      <c r="E284" s="21" t="s">
        <v>24</v>
      </c>
      <c r="F284" s="90">
        <v>0</v>
      </c>
      <c r="G284" s="43">
        <v>2</v>
      </c>
      <c r="H284" s="23">
        <v>2</v>
      </c>
      <c r="I284" s="90" t="s">
        <v>25</v>
      </c>
      <c r="J284" s="21" t="s">
        <v>659</v>
      </c>
      <c r="K284" s="21">
        <v>130</v>
      </c>
      <c r="L284" s="90"/>
      <c r="M284" s="104" t="s">
        <v>660</v>
      </c>
      <c r="N284" s="37"/>
    </row>
    <row r="285" ht="50" customHeight="1" outlineLevel="2" spans="1:14">
      <c r="A285" s="20">
        <v>18</v>
      </c>
      <c r="B285" s="90" t="s">
        <v>606</v>
      </c>
      <c r="C285" s="90" t="s">
        <v>651</v>
      </c>
      <c r="D285" s="90" t="s">
        <v>661</v>
      </c>
      <c r="E285" s="21" t="s">
        <v>24</v>
      </c>
      <c r="F285" s="90">
        <v>3.53</v>
      </c>
      <c r="G285" s="43">
        <v>4.315</v>
      </c>
      <c r="H285" s="23">
        <v>0.785000000000001</v>
      </c>
      <c r="I285" s="90" t="s">
        <v>25</v>
      </c>
      <c r="J285" s="21" t="s">
        <v>662</v>
      </c>
      <c r="K285" s="21">
        <v>51</v>
      </c>
      <c r="L285" s="90"/>
      <c r="M285" s="90" t="s">
        <v>663</v>
      </c>
      <c r="N285" s="37"/>
    </row>
    <row r="286" ht="50" customHeight="1" outlineLevel="2" spans="1:14">
      <c r="A286" s="20">
        <v>19</v>
      </c>
      <c r="B286" s="90" t="s">
        <v>606</v>
      </c>
      <c r="C286" s="90" t="s">
        <v>651</v>
      </c>
      <c r="D286" s="90" t="s">
        <v>664</v>
      </c>
      <c r="E286" s="21" t="s">
        <v>24</v>
      </c>
      <c r="F286" s="90" t="s">
        <v>366</v>
      </c>
      <c r="G286" s="43">
        <v>1.76</v>
      </c>
      <c r="H286" s="23">
        <v>1.76</v>
      </c>
      <c r="I286" s="90" t="s">
        <v>25</v>
      </c>
      <c r="J286" s="21" t="s">
        <v>665</v>
      </c>
      <c r="K286" s="21">
        <v>114</v>
      </c>
      <c r="L286" s="90"/>
      <c r="M286" s="90" t="s">
        <v>666</v>
      </c>
      <c r="N286" s="37"/>
    </row>
    <row r="287" ht="50" customHeight="1" outlineLevel="2" spans="1:14">
      <c r="A287" s="20">
        <v>20</v>
      </c>
      <c r="B287" s="90" t="s">
        <v>606</v>
      </c>
      <c r="C287" s="90" t="s">
        <v>651</v>
      </c>
      <c r="D287" s="90" t="s">
        <v>667</v>
      </c>
      <c r="E287" s="21" t="s">
        <v>24</v>
      </c>
      <c r="F287" s="90" t="s">
        <v>366</v>
      </c>
      <c r="G287" s="43">
        <v>2.156</v>
      </c>
      <c r="H287" s="23">
        <v>2.156</v>
      </c>
      <c r="I287" s="90" t="s">
        <v>25</v>
      </c>
      <c r="J287" s="21" t="s">
        <v>668</v>
      </c>
      <c r="K287" s="21">
        <v>140</v>
      </c>
      <c r="L287" s="90"/>
      <c r="M287" s="90" t="s">
        <v>669</v>
      </c>
      <c r="N287" s="37"/>
    </row>
    <row r="288" ht="50" customHeight="1" outlineLevel="2" spans="1:14">
      <c r="A288" s="20">
        <v>21</v>
      </c>
      <c r="B288" s="90" t="s">
        <v>606</v>
      </c>
      <c r="C288" s="90" t="s">
        <v>651</v>
      </c>
      <c r="D288" s="90" t="s">
        <v>670</v>
      </c>
      <c r="E288" s="21" t="s">
        <v>24</v>
      </c>
      <c r="F288" s="90" t="s">
        <v>366</v>
      </c>
      <c r="G288" s="90">
        <v>1.58</v>
      </c>
      <c r="H288" s="23">
        <v>1.58</v>
      </c>
      <c r="I288" s="90" t="s">
        <v>25</v>
      </c>
      <c r="J288" s="21">
        <v>866</v>
      </c>
      <c r="K288" s="21">
        <v>102</v>
      </c>
      <c r="L288" s="90" t="s">
        <v>671</v>
      </c>
      <c r="M288" s="90" t="s">
        <v>672</v>
      </c>
      <c r="N288" s="37"/>
    </row>
    <row r="289" ht="50" customHeight="1" outlineLevel="2" spans="1:14">
      <c r="A289" s="20">
        <v>22</v>
      </c>
      <c r="B289" s="90" t="s">
        <v>606</v>
      </c>
      <c r="C289" s="90" t="s">
        <v>651</v>
      </c>
      <c r="D289" s="90" t="s">
        <v>673</v>
      </c>
      <c r="E289" s="21" t="s">
        <v>24</v>
      </c>
      <c r="F289" s="90" t="s">
        <v>674</v>
      </c>
      <c r="G289" s="43">
        <v>1.45</v>
      </c>
      <c r="H289" s="23">
        <f>G289-F289</f>
        <v>0.46</v>
      </c>
      <c r="I289" s="90" t="s">
        <v>25</v>
      </c>
      <c r="J289" s="21">
        <v>202</v>
      </c>
      <c r="K289" s="21">
        <v>30</v>
      </c>
      <c r="L289" s="90"/>
      <c r="M289" s="90" t="s">
        <v>675</v>
      </c>
      <c r="N289" s="37"/>
    </row>
    <row r="290" ht="50" customHeight="1" outlineLevel="2" spans="1:14">
      <c r="A290" s="20">
        <v>23</v>
      </c>
      <c r="B290" s="90" t="s">
        <v>606</v>
      </c>
      <c r="C290" s="90" t="s">
        <v>651</v>
      </c>
      <c r="D290" s="90" t="s">
        <v>676</v>
      </c>
      <c r="E290" s="90" t="s">
        <v>594</v>
      </c>
      <c r="F290" s="90" t="s">
        <v>366</v>
      </c>
      <c r="G290" s="43">
        <v>1.746</v>
      </c>
      <c r="H290" s="23">
        <v>1.746</v>
      </c>
      <c r="I290" s="90" t="s">
        <v>25</v>
      </c>
      <c r="J290" s="21" t="s">
        <v>677</v>
      </c>
      <c r="K290" s="21">
        <v>113</v>
      </c>
      <c r="L290" s="90"/>
      <c r="M290" s="90" t="s">
        <v>678</v>
      </c>
      <c r="N290" s="37"/>
    </row>
    <row r="291" ht="50" customHeight="1" outlineLevel="2" spans="1:14">
      <c r="A291" s="20">
        <v>24</v>
      </c>
      <c r="B291" s="90" t="s">
        <v>606</v>
      </c>
      <c r="C291" s="90" t="s">
        <v>651</v>
      </c>
      <c r="D291" s="90" t="s">
        <v>679</v>
      </c>
      <c r="E291" s="90" t="s">
        <v>594</v>
      </c>
      <c r="F291" s="90" t="s">
        <v>366</v>
      </c>
      <c r="G291" s="43">
        <v>0.662</v>
      </c>
      <c r="H291" s="23" t="s">
        <v>680</v>
      </c>
      <c r="I291" s="90" t="s">
        <v>25</v>
      </c>
      <c r="J291" s="21" t="s">
        <v>681</v>
      </c>
      <c r="K291" s="21">
        <v>43</v>
      </c>
      <c r="L291" s="90"/>
      <c r="M291" s="90" t="s">
        <v>682</v>
      </c>
      <c r="N291" s="37"/>
    </row>
    <row r="292" ht="50" customHeight="1" outlineLevel="2" spans="1:14">
      <c r="A292" s="20">
        <v>25</v>
      </c>
      <c r="B292" s="90" t="s">
        <v>606</v>
      </c>
      <c r="C292" s="90" t="s">
        <v>651</v>
      </c>
      <c r="D292" s="90" t="s">
        <v>683</v>
      </c>
      <c r="E292" s="90" t="s">
        <v>594</v>
      </c>
      <c r="F292" s="90" t="s">
        <v>366</v>
      </c>
      <c r="G292" s="90">
        <v>0.567</v>
      </c>
      <c r="H292" s="23">
        <v>0.567</v>
      </c>
      <c r="I292" s="90" t="s">
        <v>25</v>
      </c>
      <c r="J292" s="21">
        <v>267</v>
      </c>
      <c r="K292" s="21">
        <v>33</v>
      </c>
      <c r="L292" s="90"/>
      <c r="M292" s="90" t="s">
        <v>684</v>
      </c>
      <c r="N292" s="37"/>
    </row>
    <row r="293" ht="50" customHeight="1" outlineLevel="2" spans="1:14">
      <c r="A293" s="20">
        <v>26</v>
      </c>
      <c r="B293" s="20" t="s">
        <v>606</v>
      </c>
      <c r="C293" s="45" t="s">
        <v>685</v>
      </c>
      <c r="D293" s="43" t="s">
        <v>686</v>
      </c>
      <c r="E293" s="21" t="s">
        <v>24</v>
      </c>
      <c r="F293" s="43">
        <v>4.152</v>
      </c>
      <c r="G293" s="23">
        <v>6.358</v>
      </c>
      <c r="H293" s="23">
        <f>G293-F293</f>
        <v>2.206</v>
      </c>
      <c r="I293" s="22" t="s">
        <v>25</v>
      </c>
      <c r="J293" s="21">
        <v>214</v>
      </c>
      <c r="K293" s="21">
        <v>165</v>
      </c>
      <c r="L293" s="21"/>
      <c r="M293" s="105" t="s">
        <v>687</v>
      </c>
      <c r="N293" s="37"/>
    </row>
    <row r="294" ht="50" customHeight="1" outlineLevel="2" spans="1:14">
      <c r="A294" s="20">
        <v>27</v>
      </c>
      <c r="B294" s="20" t="s">
        <v>606</v>
      </c>
      <c r="C294" s="45" t="s">
        <v>685</v>
      </c>
      <c r="D294" s="43" t="s">
        <v>688</v>
      </c>
      <c r="E294" s="21" t="s">
        <v>24</v>
      </c>
      <c r="F294" s="43">
        <v>0</v>
      </c>
      <c r="G294" s="23">
        <v>8.569</v>
      </c>
      <c r="H294" s="23">
        <f>G294-F294</f>
        <v>8.569</v>
      </c>
      <c r="I294" s="22" t="s">
        <v>25</v>
      </c>
      <c r="J294" s="21">
        <v>952</v>
      </c>
      <c r="K294" s="21">
        <v>643</v>
      </c>
      <c r="L294" s="21"/>
      <c r="M294" s="105" t="s">
        <v>689</v>
      </c>
      <c r="N294" s="37"/>
    </row>
    <row r="295" ht="50" customHeight="1" outlineLevel="2" spans="1:14">
      <c r="A295" s="20">
        <v>28</v>
      </c>
      <c r="B295" s="20" t="s">
        <v>606</v>
      </c>
      <c r="C295" s="45" t="s">
        <v>685</v>
      </c>
      <c r="D295" s="43" t="s">
        <v>690</v>
      </c>
      <c r="E295" s="21" t="s">
        <v>24</v>
      </c>
      <c r="F295" s="91">
        <v>4</v>
      </c>
      <c r="G295" s="23">
        <v>5.87</v>
      </c>
      <c r="H295" s="23">
        <v>1.87</v>
      </c>
      <c r="I295" s="22" t="s">
        <v>25</v>
      </c>
      <c r="J295" s="21">
        <v>264</v>
      </c>
      <c r="K295" s="21">
        <v>140</v>
      </c>
      <c r="L295" s="21"/>
      <c r="M295" s="105" t="s">
        <v>691</v>
      </c>
      <c r="N295" s="37"/>
    </row>
    <row r="296" ht="50" customHeight="1" outlineLevel="2" spans="1:14">
      <c r="A296" s="20">
        <v>29</v>
      </c>
      <c r="B296" s="20" t="s">
        <v>606</v>
      </c>
      <c r="C296" s="45" t="s">
        <v>685</v>
      </c>
      <c r="D296" s="43" t="s">
        <v>692</v>
      </c>
      <c r="E296" s="21" t="s">
        <v>124</v>
      </c>
      <c r="F296" s="91">
        <v>0</v>
      </c>
      <c r="G296" s="23">
        <v>1.266</v>
      </c>
      <c r="H296" s="23">
        <v>1.266</v>
      </c>
      <c r="I296" s="22" t="s">
        <v>39</v>
      </c>
      <c r="J296" s="21">
        <v>2466</v>
      </c>
      <c r="K296" s="21">
        <v>190</v>
      </c>
      <c r="L296" s="21"/>
      <c r="M296" s="105" t="s">
        <v>693</v>
      </c>
      <c r="N296" s="37"/>
    </row>
    <row r="297" ht="50" customHeight="1" outlineLevel="2" spans="1:14">
      <c r="A297" s="20">
        <v>30</v>
      </c>
      <c r="B297" s="20" t="s">
        <v>606</v>
      </c>
      <c r="C297" s="45" t="s">
        <v>685</v>
      </c>
      <c r="D297" s="21" t="s">
        <v>694</v>
      </c>
      <c r="E297" s="21" t="s">
        <v>24</v>
      </c>
      <c r="F297" s="22">
        <v>0</v>
      </c>
      <c r="G297" s="23">
        <v>2.849</v>
      </c>
      <c r="H297" s="23">
        <v>2.849</v>
      </c>
      <c r="I297" s="22" t="s">
        <v>25</v>
      </c>
      <c r="J297" s="21">
        <v>446</v>
      </c>
      <c r="K297" s="21">
        <v>214</v>
      </c>
      <c r="L297" s="21"/>
      <c r="M297" s="36" t="s">
        <v>695</v>
      </c>
      <c r="N297" s="37"/>
    </row>
    <row r="298" s="1" customFormat="1" ht="29" customHeight="1" outlineLevel="1" spans="1:14">
      <c r="A298" s="16" t="s">
        <v>696</v>
      </c>
      <c r="B298" s="17" t="s">
        <v>697</v>
      </c>
      <c r="C298" s="17" t="s">
        <v>21</v>
      </c>
      <c r="D298" s="17"/>
      <c r="E298" s="17"/>
      <c r="F298" s="92"/>
      <c r="G298" s="93"/>
      <c r="H298" s="94">
        <f>SUBTOTAL(9,H299:H326)</f>
        <v>86.749</v>
      </c>
      <c r="I298" s="18"/>
      <c r="J298" s="17">
        <f>SUBTOTAL(9,J299:J326)</f>
        <v>10739</v>
      </c>
      <c r="K298" s="17">
        <v>7744</v>
      </c>
      <c r="L298" s="21"/>
      <c r="M298" s="21"/>
      <c r="N298" s="35"/>
    </row>
    <row r="299" ht="50" customHeight="1" outlineLevel="2" spans="1:14">
      <c r="A299" s="20">
        <v>1</v>
      </c>
      <c r="B299" s="21" t="s">
        <v>698</v>
      </c>
      <c r="C299" s="21" t="s">
        <v>699</v>
      </c>
      <c r="D299" s="21" t="s">
        <v>700</v>
      </c>
      <c r="E299" s="21" t="s">
        <v>24</v>
      </c>
      <c r="F299" s="95">
        <v>1</v>
      </c>
      <c r="G299" s="96">
        <v>3.2</v>
      </c>
      <c r="H299" s="97">
        <v>2.22</v>
      </c>
      <c r="I299" s="22" t="s">
        <v>25</v>
      </c>
      <c r="J299" s="21">
        <v>351</v>
      </c>
      <c r="K299" s="21">
        <v>144</v>
      </c>
      <c r="L299" s="21" t="s">
        <v>701</v>
      </c>
      <c r="M299" s="21" t="s">
        <v>702</v>
      </c>
      <c r="N299" s="37"/>
    </row>
    <row r="300" ht="50" customHeight="1" outlineLevel="2" spans="1:14">
      <c r="A300" s="20">
        <v>2</v>
      </c>
      <c r="B300" s="21" t="s">
        <v>698</v>
      </c>
      <c r="C300" s="21" t="s">
        <v>699</v>
      </c>
      <c r="D300" s="22" t="s">
        <v>703</v>
      </c>
      <c r="E300" s="21" t="s">
        <v>24</v>
      </c>
      <c r="F300" s="22">
        <v>0.365</v>
      </c>
      <c r="G300" s="23">
        <v>1.57</v>
      </c>
      <c r="H300" s="23">
        <v>1.205</v>
      </c>
      <c r="I300" s="22" t="s">
        <v>25</v>
      </c>
      <c r="J300" s="21">
        <v>36</v>
      </c>
      <c r="K300" s="21">
        <v>29</v>
      </c>
      <c r="L300" s="21" t="s">
        <v>704</v>
      </c>
      <c r="M300" s="22" t="s">
        <v>705</v>
      </c>
      <c r="N300" s="37"/>
    </row>
    <row r="301" ht="50" customHeight="1" outlineLevel="2" spans="1:14">
      <c r="A301" s="20">
        <v>3</v>
      </c>
      <c r="B301" s="21" t="s">
        <v>698</v>
      </c>
      <c r="C301" s="21" t="s">
        <v>699</v>
      </c>
      <c r="D301" s="22" t="s">
        <v>706</v>
      </c>
      <c r="E301" s="21" t="s">
        <v>594</v>
      </c>
      <c r="F301" s="98">
        <v>0</v>
      </c>
      <c r="G301" s="23">
        <v>0.339</v>
      </c>
      <c r="H301" s="23">
        <v>0.339</v>
      </c>
      <c r="I301" s="22" t="s">
        <v>25</v>
      </c>
      <c r="J301" s="21">
        <v>26</v>
      </c>
      <c r="K301" s="21">
        <v>22</v>
      </c>
      <c r="L301" s="21" t="s">
        <v>707</v>
      </c>
      <c r="M301" s="22" t="s">
        <v>708</v>
      </c>
      <c r="N301" s="37"/>
    </row>
    <row r="302" ht="50" customHeight="1" outlineLevel="2" spans="1:14">
      <c r="A302" s="20">
        <v>4</v>
      </c>
      <c r="B302" s="21" t="s">
        <v>698</v>
      </c>
      <c r="C302" s="21" t="s">
        <v>699</v>
      </c>
      <c r="D302" s="22" t="s">
        <v>709</v>
      </c>
      <c r="E302" s="21" t="s">
        <v>594</v>
      </c>
      <c r="F302" s="98">
        <v>0</v>
      </c>
      <c r="G302" s="23">
        <v>0.576</v>
      </c>
      <c r="H302" s="23">
        <v>0.576</v>
      </c>
      <c r="I302" s="22" t="s">
        <v>25</v>
      </c>
      <c r="J302" s="21">
        <v>62</v>
      </c>
      <c r="K302" s="21">
        <v>37</v>
      </c>
      <c r="L302" s="21" t="s">
        <v>710</v>
      </c>
      <c r="M302" s="22" t="s">
        <v>711</v>
      </c>
      <c r="N302" s="37"/>
    </row>
    <row r="303" ht="50" customHeight="1" outlineLevel="2" spans="1:14">
      <c r="A303" s="20">
        <v>5</v>
      </c>
      <c r="B303" s="21" t="s">
        <v>698</v>
      </c>
      <c r="C303" s="21" t="s">
        <v>699</v>
      </c>
      <c r="D303" s="22" t="s">
        <v>712</v>
      </c>
      <c r="E303" s="21" t="s">
        <v>594</v>
      </c>
      <c r="F303" s="98">
        <v>0.25</v>
      </c>
      <c r="G303" s="23">
        <v>1.339</v>
      </c>
      <c r="H303" s="23">
        <v>1.089</v>
      </c>
      <c r="I303" s="22" t="s">
        <v>25</v>
      </c>
      <c r="J303" s="21">
        <v>72</v>
      </c>
      <c r="K303" s="21">
        <v>42</v>
      </c>
      <c r="L303" s="21" t="s">
        <v>713</v>
      </c>
      <c r="M303" s="22" t="s">
        <v>714</v>
      </c>
      <c r="N303" s="37"/>
    </row>
    <row r="304" ht="50" customHeight="1" outlineLevel="2" spans="1:14">
      <c r="A304" s="20">
        <v>6</v>
      </c>
      <c r="B304" s="30" t="s">
        <v>698</v>
      </c>
      <c r="C304" s="30" t="s">
        <v>699</v>
      </c>
      <c r="D304" s="22" t="s">
        <v>715</v>
      </c>
      <c r="E304" s="21" t="s">
        <v>594</v>
      </c>
      <c r="F304" s="99">
        <v>0</v>
      </c>
      <c r="G304" s="25">
        <v>1.919</v>
      </c>
      <c r="H304" s="25">
        <v>1.919</v>
      </c>
      <c r="I304" s="22" t="s">
        <v>25</v>
      </c>
      <c r="J304" s="38">
        <v>244</v>
      </c>
      <c r="K304" s="38">
        <v>125</v>
      </c>
      <c r="L304" s="21" t="s">
        <v>716</v>
      </c>
      <c r="M304" s="22" t="s">
        <v>717</v>
      </c>
      <c r="N304" s="37"/>
    </row>
    <row r="305" ht="50" customHeight="1" outlineLevel="2" spans="1:14">
      <c r="A305" s="20">
        <v>7</v>
      </c>
      <c r="B305" s="30" t="s">
        <v>698</v>
      </c>
      <c r="C305" s="30" t="s">
        <v>699</v>
      </c>
      <c r="D305" s="22" t="s">
        <v>715</v>
      </c>
      <c r="E305" s="21" t="s">
        <v>594</v>
      </c>
      <c r="F305" s="45">
        <v>0</v>
      </c>
      <c r="G305" s="25">
        <v>1.08</v>
      </c>
      <c r="H305" s="25">
        <v>1.08</v>
      </c>
      <c r="I305" s="22" t="s">
        <v>25</v>
      </c>
      <c r="J305" s="38">
        <v>137</v>
      </c>
      <c r="K305" s="38">
        <v>70</v>
      </c>
      <c r="L305" s="21" t="s">
        <v>716</v>
      </c>
      <c r="M305" s="22" t="s">
        <v>717</v>
      </c>
      <c r="N305" s="37"/>
    </row>
    <row r="306" ht="50" customHeight="1" outlineLevel="2" spans="1:14">
      <c r="A306" s="20">
        <v>8</v>
      </c>
      <c r="B306" s="30" t="s">
        <v>698</v>
      </c>
      <c r="C306" s="30" t="s">
        <v>699</v>
      </c>
      <c r="D306" s="22" t="s">
        <v>718</v>
      </c>
      <c r="E306" s="21" t="s">
        <v>594</v>
      </c>
      <c r="F306" s="30">
        <v>0</v>
      </c>
      <c r="G306" s="25">
        <v>2.497</v>
      </c>
      <c r="H306" s="25">
        <v>2.497</v>
      </c>
      <c r="I306" s="22" t="s">
        <v>25</v>
      </c>
      <c r="J306" s="38">
        <v>314</v>
      </c>
      <c r="K306" s="38">
        <v>162</v>
      </c>
      <c r="L306" s="21" t="s">
        <v>719</v>
      </c>
      <c r="M306" s="22" t="s">
        <v>720</v>
      </c>
      <c r="N306" s="37"/>
    </row>
    <row r="307" ht="50" customHeight="1" outlineLevel="2" spans="1:14">
      <c r="A307" s="20">
        <v>9</v>
      </c>
      <c r="B307" s="46" t="s">
        <v>698</v>
      </c>
      <c r="C307" s="46" t="s">
        <v>721</v>
      </c>
      <c r="D307" s="46" t="s">
        <v>722</v>
      </c>
      <c r="E307" s="21" t="s">
        <v>38</v>
      </c>
      <c r="F307" s="46">
        <v>5.689</v>
      </c>
      <c r="G307" s="46">
        <v>6.639</v>
      </c>
      <c r="H307" s="23">
        <v>0.95</v>
      </c>
      <c r="I307" s="46" t="s">
        <v>39</v>
      </c>
      <c r="J307" s="21">
        <v>162</v>
      </c>
      <c r="K307" s="21">
        <v>138</v>
      </c>
      <c r="L307" s="46" t="s">
        <v>723</v>
      </c>
      <c r="M307" s="46" t="s">
        <v>724</v>
      </c>
      <c r="N307" s="37"/>
    </row>
    <row r="308" ht="50" customHeight="1" outlineLevel="2" spans="1:14">
      <c r="A308" s="20">
        <v>10</v>
      </c>
      <c r="B308" s="46" t="s">
        <v>698</v>
      </c>
      <c r="C308" s="46" t="s">
        <v>721</v>
      </c>
      <c r="D308" s="46" t="s">
        <v>725</v>
      </c>
      <c r="E308" s="21" t="s">
        <v>24</v>
      </c>
      <c r="F308" s="46">
        <v>0</v>
      </c>
      <c r="G308" s="46">
        <v>5.845</v>
      </c>
      <c r="H308" s="23">
        <v>5.845</v>
      </c>
      <c r="I308" s="22" t="s">
        <v>25</v>
      </c>
      <c r="J308" s="21">
        <v>497</v>
      </c>
      <c r="K308" s="21">
        <v>380</v>
      </c>
      <c r="L308" s="46" t="s">
        <v>723</v>
      </c>
      <c r="M308" s="46" t="s">
        <v>726</v>
      </c>
      <c r="N308" s="37"/>
    </row>
    <row r="309" ht="50" customHeight="1" outlineLevel="2" spans="1:14">
      <c r="A309" s="20">
        <v>11</v>
      </c>
      <c r="B309" s="46" t="s">
        <v>698</v>
      </c>
      <c r="C309" s="46" t="s">
        <v>721</v>
      </c>
      <c r="D309" s="46" t="s">
        <v>727</v>
      </c>
      <c r="E309" s="21" t="s">
        <v>24</v>
      </c>
      <c r="F309" s="46">
        <v>0</v>
      </c>
      <c r="G309" s="46">
        <v>5.261</v>
      </c>
      <c r="H309" s="23">
        <v>5.261</v>
      </c>
      <c r="I309" s="22" t="s">
        <v>25</v>
      </c>
      <c r="J309" s="21">
        <v>447</v>
      </c>
      <c r="K309" s="21">
        <v>342</v>
      </c>
      <c r="L309" s="46" t="s">
        <v>723</v>
      </c>
      <c r="M309" s="46" t="s">
        <v>728</v>
      </c>
      <c r="N309" s="37"/>
    </row>
    <row r="310" ht="50" customHeight="1" outlineLevel="2" spans="1:14">
      <c r="A310" s="20">
        <v>12</v>
      </c>
      <c r="B310" s="22" t="s">
        <v>698</v>
      </c>
      <c r="C310" s="22" t="s">
        <v>721</v>
      </c>
      <c r="D310" s="22" t="s">
        <v>729</v>
      </c>
      <c r="E310" s="21" t="s">
        <v>24</v>
      </c>
      <c r="F310" s="22">
        <v>0</v>
      </c>
      <c r="G310" s="22">
        <v>1.279</v>
      </c>
      <c r="H310" s="23">
        <v>1.279</v>
      </c>
      <c r="I310" s="22" t="s">
        <v>25</v>
      </c>
      <c r="J310" s="21">
        <v>109</v>
      </c>
      <c r="K310" s="38">
        <v>83</v>
      </c>
      <c r="L310" s="46" t="s">
        <v>723</v>
      </c>
      <c r="M310" s="46" t="s">
        <v>730</v>
      </c>
      <c r="N310" s="37"/>
    </row>
    <row r="311" ht="50" customHeight="1" outlineLevel="2" spans="1:14">
      <c r="A311" s="20">
        <v>13</v>
      </c>
      <c r="B311" s="22" t="s">
        <v>698</v>
      </c>
      <c r="C311" s="22" t="s">
        <v>721</v>
      </c>
      <c r="D311" s="22" t="s">
        <v>731</v>
      </c>
      <c r="E311" s="21" t="s">
        <v>24</v>
      </c>
      <c r="F311" s="22">
        <v>3.094</v>
      </c>
      <c r="G311" s="22">
        <v>4.358</v>
      </c>
      <c r="H311" s="23">
        <v>1.264</v>
      </c>
      <c r="I311" s="22" t="s">
        <v>25</v>
      </c>
      <c r="J311" s="21">
        <v>107</v>
      </c>
      <c r="K311" s="38">
        <v>82</v>
      </c>
      <c r="L311" s="46" t="s">
        <v>723</v>
      </c>
      <c r="M311" s="46" t="s">
        <v>732</v>
      </c>
      <c r="N311" s="37"/>
    </row>
    <row r="312" ht="50" customHeight="1" outlineLevel="2" spans="1:14">
      <c r="A312" s="20">
        <v>14</v>
      </c>
      <c r="B312" s="22" t="s">
        <v>698</v>
      </c>
      <c r="C312" s="22" t="s">
        <v>721</v>
      </c>
      <c r="D312" s="22" t="s">
        <v>733</v>
      </c>
      <c r="E312" s="21" t="s">
        <v>24</v>
      </c>
      <c r="F312" s="22">
        <v>0</v>
      </c>
      <c r="G312" s="22">
        <v>4.65</v>
      </c>
      <c r="H312" s="23">
        <v>4.65</v>
      </c>
      <c r="I312" s="22" t="s">
        <v>25</v>
      </c>
      <c r="J312" s="21">
        <v>935</v>
      </c>
      <c r="K312" s="21">
        <v>302</v>
      </c>
      <c r="L312" s="46" t="s">
        <v>723</v>
      </c>
      <c r="M312" s="46" t="s">
        <v>734</v>
      </c>
      <c r="N312" s="37"/>
    </row>
    <row r="313" ht="25" customHeight="1" outlineLevel="2" spans="1:14">
      <c r="A313" s="47">
        <v>15</v>
      </c>
      <c r="B313" s="48" t="s">
        <v>698</v>
      </c>
      <c r="C313" s="48" t="s">
        <v>721</v>
      </c>
      <c r="D313" s="48" t="s">
        <v>735</v>
      </c>
      <c r="E313" s="44" t="s">
        <v>24</v>
      </c>
      <c r="F313" s="46">
        <v>0</v>
      </c>
      <c r="G313" s="46">
        <v>4.051</v>
      </c>
      <c r="H313" s="23">
        <v>4.051</v>
      </c>
      <c r="I313" s="22" t="s">
        <v>25</v>
      </c>
      <c r="J313" s="21">
        <v>344</v>
      </c>
      <c r="K313" s="21">
        <v>264</v>
      </c>
      <c r="L313" s="48" t="s">
        <v>723</v>
      </c>
      <c r="M313" s="48" t="s">
        <v>736</v>
      </c>
      <c r="N313" s="56"/>
    </row>
    <row r="314" ht="25" customHeight="1" outlineLevel="2" spans="1:14">
      <c r="A314" s="51"/>
      <c r="B314" s="52"/>
      <c r="C314" s="52"/>
      <c r="D314" s="52"/>
      <c r="E314" s="26"/>
      <c r="F314" s="46">
        <v>0</v>
      </c>
      <c r="G314" s="46">
        <v>1.129</v>
      </c>
      <c r="H314" s="23">
        <v>1.129</v>
      </c>
      <c r="I314" s="22" t="s">
        <v>25</v>
      </c>
      <c r="J314" s="21">
        <v>96</v>
      </c>
      <c r="K314" s="21">
        <v>73</v>
      </c>
      <c r="L314" s="52"/>
      <c r="M314" s="52"/>
      <c r="N314" s="61"/>
    </row>
    <row r="315" ht="50" customHeight="1" outlineLevel="2" spans="1:14">
      <c r="A315" s="20">
        <v>16</v>
      </c>
      <c r="B315" s="46" t="s">
        <v>698</v>
      </c>
      <c r="C315" s="46" t="s">
        <v>721</v>
      </c>
      <c r="D315" s="46" t="s">
        <v>737</v>
      </c>
      <c r="E315" s="21" t="s">
        <v>24</v>
      </c>
      <c r="F315" s="46">
        <v>0</v>
      </c>
      <c r="G315" s="46">
        <v>3.447</v>
      </c>
      <c r="H315" s="23">
        <v>3.447</v>
      </c>
      <c r="I315" s="22" t="s">
        <v>25</v>
      </c>
      <c r="J315" s="21">
        <v>293</v>
      </c>
      <c r="K315" s="21">
        <v>168</v>
      </c>
      <c r="L315" s="46" t="s">
        <v>723</v>
      </c>
      <c r="M315" s="46" t="s">
        <v>738</v>
      </c>
      <c r="N315" s="37"/>
    </row>
    <row r="316" ht="50" customHeight="1" outlineLevel="2" spans="1:14">
      <c r="A316" s="20">
        <v>17</v>
      </c>
      <c r="B316" s="21" t="s">
        <v>698</v>
      </c>
      <c r="C316" s="21" t="s">
        <v>739</v>
      </c>
      <c r="D316" s="22" t="s">
        <v>740</v>
      </c>
      <c r="E316" s="21" t="s">
        <v>24</v>
      </c>
      <c r="F316" s="22">
        <v>0</v>
      </c>
      <c r="G316" s="22">
        <v>4.399</v>
      </c>
      <c r="H316" s="23">
        <v>4.399</v>
      </c>
      <c r="I316" s="22" t="s">
        <v>25</v>
      </c>
      <c r="J316" s="21">
        <v>356</v>
      </c>
      <c r="K316" s="21">
        <v>286</v>
      </c>
      <c r="L316" s="21"/>
      <c r="M316" s="36" t="s">
        <v>741</v>
      </c>
      <c r="N316" s="37"/>
    </row>
    <row r="317" ht="50" customHeight="1" outlineLevel="2" spans="1:14">
      <c r="A317" s="20">
        <v>18</v>
      </c>
      <c r="B317" s="21" t="s">
        <v>698</v>
      </c>
      <c r="C317" s="21" t="s">
        <v>739</v>
      </c>
      <c r="D317" s="22" t="s">
        <v>742</v>
      </c>
      <c r="E317" s="21" t="s">
        <v>24</v>
      </c>
      <c r="F317" s="30">
        <v>0</v>
      </c>
      <c r="G317" s="30">
        <v>3.9</v>
      </c>
      <c r="H317" s="23">
        <v>3.9</v>
      </c>
      <c r="I317" s="22" t="s">
        <v>25</v>
      </c>
      <c r="J317" s="21">
        <v>364</v>
      </c>
      <c r="K317" s="21">
        <v>254</v>
      </c>
      <c r="L317" s="21"/>
      <c r="M317" s="36" t="s">
        <v>743</v>
      </c>
      <c r="N317" s="37"/>
    </row>
    <row r="318" ht="50" customHeight="1" outlineLevel="2" spans="1:14">
      <c r="A318" s="20">
        <v>19</v>
      </c>
      <c r="B318" s="21" t="s">
        <v>698</v>
      </c>
      <c r="C318" s="21" t="s">
        <v>739</v>
      </c>
      <c r="D318" s="22" t="s">
        <v>744</v>
      </c>
      <c r="E318" s="21" t="s">
        <v>24</v>
      </c>
      <c r="F318" s="22">
        <v>0</v>
      </c>
      <c r="G318" s="22">
        <v>3.628</v>
      </c>
      <c r="H318" s="23">
        <v>3.628</v>
      </c>
      <c r="I318" s="22" t="s">
        <v>25</v>
      </c>
      <c r="J318" s="21">
        <v>355</v>
      </c>
      <c r="K318" s="21">
        <v>236</v>
      </c>
      <c r="L318" s="21"/>
      <c r="M318" s="36" t="s">
        <v>745</v>
      </c>
      <c r="N318" s="37"/>
    </row>
    <row r="319" ht="50" customHeight="1" outlineLevel="2" spans="1:14">
      <c r="A319" s="20">
        <v>20</v>
      </c>
      <c r="B319" s="21" t="s">
        <v>698</v>
      </c>
      <c r="C319" s="21" t="s">
        <v>739</v>
      </c>
      <c r="D319" s="22" t="s">
        <v>746</v>
      </c>
      <c r="E319" s="21" t="s">
        <v>24</v>
      </c>
      <c r="F319" s="22">
        <v>0</v>
      </c>
      <c r="G319" s="22">
        <v>1.191</v>
      </c>
      <c r="H319" s="23">
        <v>1.191</v>
      </c>
      <c r="I319" s="22" t="s">
        <v>25</v>
      </c>
      <c r="J319" s="21">
        <v>95</v>
      </c>
      <c r="K319" s="21">
        <v>77</v>
      </c>
      <c r="L319" s="21"/>
      <c r="M319" s="36" t="s">
        <v>747</v>
      </c>
      <c r="N319" s="37"/>
    </row>
    <row r="320" ht="50" customHeight="1" outlineLevel="2" spans="1:14">
      <c r="A320" s="20">
        <v>21</v>
      </c>
      <c r="B320" s="21" t="s">
        <v>698</v>
      </c>
      <c r="C320" s="21" t="s">
        <v>739</v>
      </c>
      <c r="D320" s="22" t="s">
        <v>748</v>
      </c>
      <c r="E320" s="21" t="s">
        <v>24</v>
      </c>
      <c r="F320" s="21">
        <v>0</v>
      </c>
      <c r="G320" s="22">
        <v>1.489</v>
      </c>
      <c r="H320" s="23">
        <v>1.489</v>
      </c>
      <c r="I320" s="22" t="s">
        <v>25</v>
      </c>
      <c r="J320" s="21">
        <v>171</v>
      </c>
      <c r="K320" s="21">
        <v>97</v>
      </c>
      <c r="L320" s="21"/>
      <c r="M320" s="36" t="s">
        <v>749</v>
      </c>
      <c r="N320" s="37"/>
    </row>
    <row r="321" ht="50" customHeight="1" outlineLevel="2" spans="1:14">
      <c r="A321" s="20">
        <v>22</v>
      </c>
      <c r="B321" s="21" t="s">
        <v>698</v>
      </c>
      <c r="C321" s="21" t="s">
        <v>739</v>
      </c>
      <c r="D321" s="22" t="s">
        <v>750</v>
      </c>
      <c r="E321" s="21" t="s">
        <v>24</v>
      </c>
      <c r="F321" s="30">
        <v>0</v>
      </c>
      <c r="G321" s="30">
        <v>1.853</v>
      </c>
      <c r="H321" s="25">
        <v>1.853</v>
      </c>
      <c r="I321" s="22" t="s">
        <v>25</v>
      </c>
      <c r="J321" s="21">
        <v>180</v>
      </c>
      <c r="K321" s="21">
        <v>120</v>
      </c>
      <c r="L321" s="21"/>
      <c r="M321" s="36" t="s">
        <v>751</v>
      </c>
      <c r="N321" s="37"/>
    </row>
    <row r="322" ht="50" customHeight="1" outlineLevel="2" spans="1:14">
      <c r="A322" s="20">
        <v>23</v>
      </c>
      <c r="B322" s="21" t="s">
        <v>698</v>
      </c>
      <c r="C322" s="21" t="s">
        <v>739</v>
      </c>
      <c r="D322" s="22" t="s">
        <v>752</v>
      </c>
      <c r="E322" s="21" t="s">
        <v>24</v>
      </c>
      <c r="F322" s="21">
        <v>0</v>
      </c>
      <c r="G322" s="22">
        <v>0.334</v>
      </c>
      <c r="H322" s="23">
        <v>0.334</v>
      </c>
      <c r="I322" s="22" t="s">
        <v>25</v>
      </c>
      <c r="J322" s="21">
        <v>26</v>
      </c>
      <c r="K322" s="21">
        <v>22</v>
      </c>
      <c r="L322" s="21"/>
      <c r="M322" s="36" t="s">
        <v>753</v>
      </c>
      <c r="N322" s="37"/>
    </row>
    <row r="323" ht="50" customHeight="1" outlineLevel="2" spans="1:14">
      <c r="A323" s="20">
        <v>24</v>
      </c>
      <c r="B323" s="21" t="s">
        <v>698</v>
      </c>
      <c r="C323" s="21" t="s">
        <v>739</v>
      </c>
      <c r="D323" s="22" t="s">
        <v>754</v>
      </c>
      <c r="E323" s="21" t="s">
        <v>24</v>
      </c>
      <c r="F323" s="22">
        <v>0</v>
      </c>
      <c r="G323" s="22">
        <v>0.459</v>
      </c>
      <c r="H323" s="23">
        <v>0.459</v>
      </c>
      <c r="I323" s="22" t="s">
        <v>25</v>
      </c>
      <c r="J323" s="21">
        <v>48</v>
      </c>
      <c r="K323" s="21">
        <v>20</v>
      </c>
      <c r="L323" s="21"/>
      <c r="M323" s="36" t="s">
        <v>755</v>
      </c>
      <c r="N323" s="37"/>
    </row>
    <row r="324" ht="50" customHeight="1" outlineLevel="2" spans="1:14">
      <c r="A324" s="20">
        <v>25</v>
      </c>
      <c r="B324" s="20" t="s">
        <v>698</v>
      </c>
      <c r="C324" s="20" t="s">
        <v>756</v>
      </c>
      <c r="D324" s="21" t="s">
        <v>757</v>
      </c>
      <c r="E324" s="21" t="s">
        <v>38</v>
      </c>
      <c r="F324" s="23">
        <v>22.222</v>
      </c>
      <c r="G324" s="23">
        <v>33.213</v>
      </c>
      <c r="H324" s="23">
        <v>10.991</v>
      </c>
      <c r="I324" s="22" t="s">
        <v>39</v>
      </c>
      <c r="J324" s="21">
        <v>1759</v>
      </c>
      <c r="K324" s="21">
        <v>1539</v>
      </c>
      <c r="L324" s="21" t="s">
        <v>758</v>
      </c>
      <c r="M324" s="21" t="s">
        <v>759</v>
      </c>
      <c r="N324" s="37"/>
    </row>
    <row r="325" ht="50" customHeight="1" outlineLevel="2" spans="1:14">
      <c r="A325" s="20">
        <v>26</v>
      </c>
      <c r="B325" s="20" t="s">
        <v>698</v>
      </c>
      <c r="C325" s="20" t="s">
        <v>756</v>
      </c>
      <c r="D325" s="21" t="s">
        <v>760</v>
      </c>
      <c r="E325" s="21" t="s">
        <v>38</v>
      </c>
      <c r="F325" s="23">
        <v>2.165</v>
      </c>
      <c r="G325" s="23">
        <v>10.845</v>
      </c>
      <c r="H325" s="23">
        <v>8.68</v>
      </c>
      <c r="I325" s="22" t="s">
        <v>39</v>
      </c>
      <c r="J325" s="21">
        <v>1389</v>
      </c>
      <c r="K325" s="21">
        <v>1215</v>
      </c>
      <c r="L325" s="21" t="s">
        <v>761</v>
      </c>
      <c r="M325" s="21" t="s">
        <v>762</v>
      </c>
      <c r="N325" s="37"/>
    </row>
    <row r="326" ht="50" customHeight="1" outlineLevel="2" spans="1:14">
      <c r="A326" s="20">
        <v>27</v>
      </c>
      <c r="B326" s="20" t="s">
        <v>698</v>
      </c>
      <c r="C326" s="20" t="s">
        <v>756</v>
      </c>
      <c r="D326" s="21" t="s">
        <v>763</v>
      </c>
      <c r="E326" s="21" t="s">
        <v>38</v>
      </c>
      <c r="F326" s="23">
        <v>12.858</v>
      </c>
      <c r="G326" s="23">
        <v>23.882</v>
      </c>
      <c r="H326" s="23">
        <v>11.024</v>
      </c>
      <c r="I326" s="22" t="s">
        <v>39</v>
      </c>
      <c r="J326" s="21">
        <v>1764</v>
      </c>
      <c r="K326" s="21">
        <v>1415</v>
      </c>
      <c r="L326" s="21" t="s">
        <v>764</v>
      </c>
      <c r="M326" s="21" t="s">
        <v>765</v>
      </c>
      <c r="N326" s="37"/>
    </row>
    <row r="327" s="1" customFormat="1" ht="29" customHeight="1" outlineLevel="1" spans="1:14">
      <c r="A327" s="18" t="s">
        <v>766</v>
      </c>
      <c r="B327" s="17" t="s">
        <v>767</v>
      </c>
      <c r="C327" s="17" t="s">
        <v>21</v>
      </c>
      <c r="D327" s="17"/>
      <c r="E327" s="17"/>
      <c r="F327" s="18"/>
      <c r="G327" s="19"/>
      <c r="H327" s="19">
        <f>SUBTOTAL(9,H328:H343)</f>
        <v>69.721</v>
      </c>
      <c r="I327" s="18"/>
      <c r="J327" s="17">
        <f>SUBTOTAL(9,J328:J343)</f>
        <v>6452.9725</v>
      </c>
      <c r="K327" s="17">
        <v>4984</v>
      </c>
      <c r="L327" s="21"/>
      <c r="M327" s="36"/>
      <c r="N327" s="35"/>
    </row>
    <row r="328" ht="50" customHeight="1" outlineLevel="2" spans="1:14">
      <c r="A328" s="22">
        <v>1</v>
      </c>
      <c r="B328" s="21" t="s">
        <v>767</v>
      </c>
      <c r="C328" s="21" t="s">
        <v>768</v>
      </c>
      <c r="D328" s="21" t="s">
        <v>769</v>
      </c>
      <c r="E328" s="21" t="s">
        <v>24</v>
      </c>
      <c r="F328" s="22">
        <v>0</v>
      </c>
      <c r="G328" s="23">
        <v>2.042</v>
      </c>
      <c r="H328" s="23">
        <v>2.042</v>
      </c>
      <c r="I328" s="22" t="s">
        <v>25</v>
      </c>
      <c r="J328" s="21">
        <v>147</v>
      </c>
      <c r="K328" s="21">
        <v>133</v>
      </c>
      <c r="L328" s="21" t="s">
        <v>770</v>
      </c>
      <c r="M328" s="36" t="s">
        <v>771</v>
      </c>
      <c r="N328" s="37"/>
    </row>
    <row r="329" ht="50" customHeight="1" outlineLevel="2" spans="1:14">
      <c r="A329" s="22">
        <v>2</v>
      </c>
      <c r="B329" s="21" t="s">
        <v>767</v>
      </c>
      <c r="C329" s="53" t="s">
        <v>772</v>
      </c>
      <c r="D329" s="53" t="s">
        <v>773</v>
      </c>
      <c r="E329" s="21" t="s">
        <v>24</v>
      </c>
      <c r="F329" s="43">
        <v>0</v>
      </c>
      <c r="G329" s="106">
        <v>9.5</v>
      </c>
      <c r="H329" s="91">
        <v>9.5</v>
      </c>
      <c r="I329" s="22" t="s">
        <v>25</v>
      </c>
      <c r="J329" s="36">
        <v>713</v>
      </c>
      <c r="K329" s="36">
        <v>618</v>
      </c>
      <c r="L329" s="21" t="s">
        <v>774</v>
      </c>
      <c r="M329" s="53" t="s">
        <v>775</v>
      </c>
      <c r="N329" s="37"/>
    </row>
    <row r="330" s="2" customFormat="1" ht="50" customHeight="1" outlineLevel="2" spans="1:14">
      <c r="A330" s="22">
        <v>3</v>
      </c>
      <c r="B330" s="21" t="s">
        <v>767</v>
      </c>
      <c r="C330" s="53" t="s">
        <v>776</v>
      </c>
      <c r="D330" s="53" t="s">
        <v>777</v>
      </c>
      <c r="E330" s="21" t="s">
        <v>778</v>
      </c>
      <c r="F330" s="43">
        <v>6.305</v>
      </c>
      <c r="G330" s="106">
        <v>6.872</v>
      </c>
      <c r="H330" s="91">
        <v>0.567</v>
      </c>
      <c r="I330" s="22" t="s">
        <v>39</v>
      </c>
      <c r="J330" s="36">
        <v>102.9105</v>
      </c>
      <c r="K330" s="36">
        <v>82</v>
      </c>
      <c r="L330" s="21" t="s">
        <v>779</v>
      </c>
      <c r="M330" s="53"/>
      <c r="N330" s="37"/>
    </row>
    <row r="331" s="2" customFormat="1" ht="50" customHeight="1" outlineLevel="2" spans="1:14">
      <c r="A331" s="22">
        <v>4</v>
      </c>
      <c r="B331" s="21" t="s">
        <v>767</v>
      </c>
      <c r="C331" s="53" t="s">
        <v>776</v>
      </c>
      <c r="D331" s="53" t="s">
        <v>780</v>
      </c>
      <c r="E331" s="21" t="s">
        <v>781</v>
      </c>
      <c r="F331" s="43">
        <v>0</v>
      </c>
      <c r="G331" s="106">
        <v>0.22</v>
      </c>
      <c r="H331" s="91">
        <v>0.22</v>
      </c>
      <c r="I331" s="22" t="s">
        <v>25</v>
      </c>
      <c r="J331" s="36">
        <v>17.82</v>
      </c>
      <c r="K331" s="36">
        <v>14</v>
      </c>
      <c r="L331" s="21" t="s">
        <v>779</v>
      </c>
      <c r="M331" s="53"/>
      <c r="N331" s="37"/>
    </row>
    <row r="332" s="2" customFormat="1" ht="50" customHeight="1" outlineLevel="2" spans="1:14">
      <c r="A332" s="22">
        <v>5</v>
      </c>
      <c r="B332" s="21" t="s">
        <v>767</v>
      </c>
      <c r="C332" s="53" t="s">
        <v>776</v>
      </c>
      <c r="D332" s="53" t="s">
        <v>782</v>
      </c>
      <c r="E332" s="21" t="s">
        <v>781</v>
      </c>
      <c r="F332" s="43">
        <v>0</v>
      </c>
      <c r="G332" s="106">
        <v>0.458</v>
      </c>
      <c r="H332" s="91">
        <v>0.458</v>
      </c>
      <c r="I332" s="22" t="s">
        <v>25</v>
      </c>
      <c r="J332" s="36">
        <v>37.098</v>
      </c>
      <c r="K332" s="36">
        <v>29</v>
      </c>
      <c r="L332" s="21" t="s">
        <v>779</v>
      </c>
      <c r="M332" s="53"/>
      <c r="N332" s="37"/>
    </row>
    <row r="333" ht="50" customHeight="1" outlineLevel="2" spans="1:14">
      <c r="A333" s="22">
        <v>6</v>
      </c>
      <c r="B333" s="21" t="s">
        <v>767</v>
      </c>
      <c r="C333" s="21" t="s">
        <v>783</v>
      </c>
      <c r="D333" s="21" t="s">
        <v>784</v>
      </c>
      <c r="E333" s="21" t="s">
        <v>24</v>
      </c>
      <c r="F333" s="22">
        <v>0</v>
      </c>
      <c r="G333" s="23">
        <v>4.649</v>
      </c>
      <c r="H333" s="23">
        <v>4.649</v>
      </c>
      <c r="I333" s="22" t="s">
        <v>25</v>
      </c>
      <c r="J333" s="21">
        <v>464.9</v>
      </c>
      <c r="K333" s="21">
        <v>302</v>
      </c>
      <c r="L333" s="21" t="s">
        <v>785</v>
      </c>
      <c r="M333" s="36" t="s">
        <v>786</v>
      </c>
      <c r="N333" s="37"/>
    </row>
    <row r="334" s="2" customFormat="1" ht="50" customHeight="1" outlineLevel="2" spans="1:14">
      <c r="A334" s="22">
        <v>7</v>
      </c>
      <c r="B334" s="21" t="s">
        <v>767</v>
      </c>
      <c r="C334" s="21" t="s">
        <v>783</v>
      </c>
      <c r="D334" s="21" t="s">
        <v>787</v>
      </c>
      <c r="E334" s="21" t="s">
        <v>24</v>
      </c>
      <c r="F334" s="22">
        <v>0</v>
      </c>
      <c r="G334" s="23">
        <v>10.39</v>
      </c>
      <c r="H334" s="23">
        <v>10.39</v>
      </c>
      <c r="I334" s="22" t="s">
        <v>788</v>
      </c>
      <c r="J334" s="21">
        <v>1039</v>
      </c>
      <c r="K334" s="21">
        <v>661</v>
      </c>
      <c r="L334" s="21" t="s">
        <v>785</v>
      </c>
      <c r="M334" s="36" t="s">
        <v>786</v>
      </c>
      <c r="N334" s="37"/>
    </row>
    <row r="335" ht="50" customHeight="1" outlineLevel="2" spans="1:14">
      <c r="A335" s="22">
        <v>8</v>
      </c>
      <c r="B335" s="21" t="s">
        <v>767</v>
      </c>
      <c r="C335" s="21" t="s">
        <v>789</v>
      </c>
      <c r="D335" s="21" t="s">
        <v>790</v>
      </c>
      <c r="E335" s="21" t="s">
        <v>24</v>
      </c>
      <c r="F335" s="22">
        <v>0</v>
      </c>
      <c r="G335" s="23">
        <v>10.975</v>
      </c>
      <c r="H335" s="23">
        <v>10.975</v>
      </c>
      <c r="I335" s="22" t="s">
        <v>25</v>
      </c>
      <c r="J335" s="21">
        <f t="shared" ref="J335:J338" si="7">H335*76</f>
        <v>834.1</v>
      </c>
      <c r="K335" s="21">
        <v>713</v>
      </c>
      <c r="L335" s="21" t="s">
        <v>791</v>
      </c>
      <c r="M335" s="36" t="s">
        <v>792</v>
      </c>
      <c r="N335" s="37"/>
    </row>
    <row r="336" ht="50" customHeight="1" outlineLevel="2" spans="1:14">
      <c r="A336" s="22">
        <v>9</v>
      </c>
      <c r="B336" s="21" t="s">
        <v>767</v>
      </c>
      <c r="C336" s="21" t="s">
        <v>789</v>
      </c>
      <c r="D336" s="21" t="s">
        <v>793</v>
      </c>
      <c r="E336" s="21" t="s">
        <v>24</v>
      </c>
      <c r="F336" s="22">
        <v>0</v>
      </c>
      <c r="G336" s="23">
        <v>5.364</v>
      </c>
      <c r="H336" s="23">
        <v>5.364</v>
      </c>
      <c r="I336" s="22" t="s">
        <v>25</v>
      </c>
      <c r="J336" s="21">
        <f t="shared" si="7"/>
        <v>407.664</v>
      </c>
      <c r="K336" s="21">
        <v>349</v>
      </c>
      <c r="L336" s="21" t="s">
        <v>791</v>
      </c>
      <c r="M336" s="36" t="s">
        <v>794</v>
      </c>
      <c r="N336" s="37"/>
    </row>
    <row r="337" ht="50" customHeight="1" outlineLevel="2" spans="1:14">
      <c r="A337" s="22">
        <v>10</v>
      </c>
      <c r="B337" s="21" t="s">
        <v>767</v>
      </c>
      <c r="C337" s="21" t="s">
        <v>789</v>
      </c>
      <c r="D337" s="21" t="s">
        <v>795</v>
      </c>
      <c r="E337" s="21" t="s">
        <v>24</v>
      </c>
      <c r="F337" s="22">
        <v>0</v>
      </c>
      <c r="G337" s="23">
        <v>2.01</v>
      </c>
      <c r="H337" s="23">
        <v>2.01</v>
      </c>
      <c r="I337" s="22" t="s">
        <v>25</v>
      </c>
      <c r="J337" s="21">
        <f t="shared" si="7"/>
        <v>152.76</v>
      </c>
      <c r="K337" s="21">
        <v>131</v>
      </c>
      <c r="L337" s="21" t="s">
        <v>791</v>
      </c>
      <c r="M337" s="36" t="s">
        <v>796</v>
      </c>
      <c r="N337" s="37"/>
    </row>
    <row r="338" ht="50" customHeight="1" outlineLevel="2" spans="1:14">
      <c r="A338" s="22">
        <v>11</v>
      </c>
      <c r="B338" s="21" t="s">
        <v>767</v>
      </c>
      <c r="C338" s="21" t="s">
        <v>789</v>
      </c>
      <c r="D338" s="21" t="s">
        <v>797</v>
      </c>
      <c r="E338" s="21" t="s">
        <v>24</v>
      </c>
      <c r="F338" s="22">
        <v>5.454</v>
      </c>
      <c r="G338" s="23">
        <v>7.045</v>
      </c>
      <c r="H338" s="23">
        <v>1.591</v>
      </c>
      <c r="I338" s="22" t="s">
        <v>25</v>
      </c>
      <c r="J338" s="21">
        <f t="shared" si="7"/>
        <v>120.916</v>
      </c>
      <c r="K338" s="21">
        <v>103</v>
      </c>
      <c r="L338" s="21" t="s">
        <v>791</v>
      </c>
      <c r="M338" s="36" t="s">
        <v>798</v>
      </c>
      <c r="N338" s="37"/>
    </row>
    <row r="339" ht="50" customHeight="1" outlineLevel="2" spans="1:14">
      <c r="A339" s="22">
        <v>12</v>
      </c>
      <c r="B339" s="21" t="s">
        <v>767</v>
      </c>
      <c r="C339" s="21" t="s">
        <v>799</v>
      </c>
      <c r="D339" s="46" t="s">
        <v>800</v>
      </c>
      <c r="E339" s="21" t="s">
        <v>24</v>
      </c>
      <c r="F339" s="22">
        <v>0</v>
      </c>
      <c r="G339" s="23">
        <v>8.521</v>
      </c>
      <c r="H339" s="23">
        <v>8.521</v>
      </c>
      <c r="I339" s="22" t="s">
        <v>25</v>
      </c>
      <c r="J339" s="21">
        <v>681.68</v>
      </c>
      <c r="K339" s="21">
        <v>554</v>
      </c>
      <c r="L339" s="21" t="s">
        <v>801</v>
      </c>
      <c r="M339" s="36" t="s">
        <v>802</v>
      </c>
      <c r="N339" s="37"/>
    </row>
    <row r="340" ht="50" customHeight="1" outlineLevel="2" spans="1:14">
      <c r="A340" s="22">
        <v>13</v>
      </c>
      <c r="B340" s="21" t="s">
        <v>767</v>
      </c>
      <c r="C340" s="21" t="s">
        <v>799</v>
      </c>
      <c r="D340" s="46" t="s">
        <v>803</v>
      </c>
      <c r="E340" s="21" t="s">
        <v>24</v>
      </c>
      <c r="F340" s="22">
        <v>0</v>
      </c>
      <c r="G340" s="23">
        <v>4.046</v>
      </c>
      <c r="H340" s="23">
        <v>4.046</v>
      </c>
      <c r="I340" s="22" t="s">
        <v>25</v>
      </c>
      <c r="J340" s="21">
        <v>323.68</v>
      </c>
      <c r="K340" s="21">
        <v>263</v>
      </c>
      <c r="L340" s="21" t="s">
        <v>801</v>
      </c>
      <c r="M340" s="36" t="s">
        <v>802</v>
      </c>
      <c r="N340" s="37"/>
    </row>
    <row r="341" ht="50" customHeight="1" outlineLevel="2" spans="1:14">
      <c r="A341" s="22">
        <v>14</v>
      </c>
      <c r="B341" s="21" t="s">
        <v>767</v>
      </c>
      <c r="C341" s="21" t="s">
        <v>804</v>
      </c>
      <c r="D341" s="21" t="s">
        <v>805</v>
      </c>
      <c r="E341" s="21" t="s">
        <v>38</v>
      </c>
      <c r="F341" s="22">
        <v>1.4</v>
      </c>
      <c r="G341" s="23">
        <v>6.75</v>
      </c>
      <c r="H341" s="23">
        <v>5.35</v>
      </c>
      <c r="I341" s="22" t="s">
        <v>39</v>
      </c>
      <c r="J341" s="21">
        <v>1044.189</v>
      </c>
      <c r="K341" s="21">
        <v>803</v>
      </c>
      <c r="L341" s="21"/>
      <c r="M341" s="36" t="s">
        <v>806</v>
      </c>
      <c r="N341" s="37"/>
    </row>
    <row r="342" ht="50" customHeight="1" outlineLevel="2" spans="1:14">
      <c r="A342" s="22">
        <v>15</v>
      </c>
      <c r="B342" s="43" t="s">
        <v>767</v>
      </c>
      <c r="C342" s="43" t="s">
        <v>807</v>
      </c>
      <c r="D342" s="46" t="s">
        <v>808</v>
      </c>
      <c r="E342" s="21" t="s">
        <v>24</v>
      </c>
      <c r="F342" s="43">
        <v>0</v>
      </c>
      <c r="G342" s="43">
        <v>2.414</v>
      </c>
      <c r="H342" s="23">
        <v>2.414</v>
      </c>
      <c r="I342" s="46" t="s">
        <v>25</v>
      </c>
      <c r="J342" s="21">
        <v>218.955</v>
      </c>
      <c r="K342" s="44">
        <v>181</v>
      </c>
      <c r="L342" s="43" t="s">
        <v>809</v>
      </c>
      <c r="M342" s="43" t="s">
        <v>810</v>
      </c>
      <c r="N342" s="37"/>
    </row>
    <row r="343" ht="50" customHeight="1" outlineLevel="2" spans="1:14">
      <c r="A343" s="43">
        <v>16</v>
      </c>
      <c r="B343" s="43" t="s">
        <v>767</v>
      </c>
      <c r="C343" s="87" t="s">
        <v>807</v>
      </c>
      <c r="D343" s="87" t="s">
        <v>811</v>
      </c>
      <c r="E343" s="21" t="s">
        <v>24</v>
      </c>
      <c r="F343" s="87">
        <v>0</v>
      </c>
      <c r="G343" s="87">
        <v>1.624</v>
      </c>
      <c r="H343" s="107">
        <v>1.624</v>
      </c>
      <c r="I343" s="22" t="s">
        <v>25</v>
      </c>
      <c r="J343" s="44">
        <v>147.3</v>
      </c>
      <c r="K343" s="44">
        <v>48</v>
      </c>
      <c r="L343" s="87" t="s">
        <v>809</v>
      </c>
      <c r="M343" s="87" t="s">
        <v>810</v>
      </c>
      <c r="N343" s="37"/>
    </row>
    <row r="344" s="1" customFormat="1" ht="29" customHeight="1" outlineLevel="1" spans="1:14">
      <c r="A344" s="16" t="s">
        <v>812</v>
      </c>
      <c r="B344" s="108" t="s">
        <v>813</v>
      </c>
      <c r="C344" s="108" t="s">
        <v>21</v>
      </c>
      <c r="D344" s="108"/>
      <c r="E344" s="108"/>
      <c r="F344" s="108"/>
      <c r="G344" s="108"/>
      <c r="H344" s="19">
        <f>SUBTOTAL(9,H345:H351)</f>
        <v>13.57</v>
      </c>
      <c r="I344" s="108"/>
      <c r="J344" s="17">
        <f>SUBTOTAL(9,J345:J351)</f>
        <v>1706.44</v>
      </c>
      <c r="K344" s="17">
        <v>1056</v>
      </c>
      <c r="L344" s="41"/>
      <c r="M344" s="36"/>
      <c r="N344" s="35"/>
    </row>
    <row r="345" ht="50" customHeight="1" outlineLevel="2" spans="1:14">
      <c r="A345" s="20">
        <v>1</v>
      </c>
      <c r="B345" s="46" t="s">
        <v>813</v>
      </c>
      <c r="C345" s="46" t="s">
        <v>814</v>
      </c>
      <c r="D345" s="46" t="s">
        <v>815</v>
      </c>
      <c r="E345" s="21" t="s">
        <v>24</v>
      </c>
      <c r="F345" s="46" t="s">
        <v>816</v>
      </c>
      <c r="G345" s="46" t="s">
        <v>817</v>
      </c>
      <c r="H345" s="23">
        <v>0.633</v>
      </c>
      <c r="I345" s="22" t="s">
        <v>25</v>
      </c>
      <c r="J345" s="21">
        <v>89</v>
      </c>
      <c r="K345" s="21">
        <v>41</v>
      </c>
      <c r="L345" s="41"/>
      <c r="M345" s="36" t="s">
        <v>818</v>
      </c>
      <c r="N345" s="37"/>
    </row>
    <row r="346" ht="50" customHeight="1" outlineLevel="2" spans="1:14">
      <c r="A346" s="20">
        <v>2</v>
      </c>
      <c r="B346" s="46" t="s">
        <v>813</v>
      </c>
      <c r="C346" s="46" t="s">
        <v>814</v>
      </c>
      <c r="D346" s="46" t="s">
        <v>819</v>
      </c>
      <c r="E346" s="21" t="s">
        <v>24</v>
      </c>
      <c r="F346" s="46" t="s">
        <v>820</v>
      </c>
      <c r="G346" s="46" t="s">
        <v>821</v>
      </c>
      <c r="H346" s="23">
        <v>1.95</v>
      </c>
      <c r="I346" s="22" t="s">
        <v>25</v>
      </c>
      <c r="J346" s="21">
        <v>220</v>
      </c>
      <c r="K346" s="21">
        <v>111</v>
      </c>
      <c r="L346" s="22"/>
      <c r="M346" s="36" t="s">
        <v>822</v>
      </c>
      <c r="N346" s="37"/>
    </row>
    <row r="347" ht="50" customHeight="1" outlineLevel="2" spans="1:14">
      <c r="A347" s="20">
        <v>3</v>
      </c>
      <c r="B347" s="46" t="s">
        <v>813</v>
      </c>
      <c r="C347" s="46" t="s">
        <v>823</v>
      </c>
      <c r="D347" s="46" t="s">
        <v>824</v>
      </c>
      <c r="E347" s="21" t="s">
        <v>24</v>
      </c>
      <c r="F347" s="46" t="s">
        <v>173</v>
      </c>
      <c r="G347" s="46">
        <v>2.146</v>
      </c>
      <c r="H347" s="23">
        <v>2.146</v>
      </c>
      <c r="I347" s="22" t="s">
        <v>25</v>
      </c>
      <c r="J347" s="21">
        <v>300.44</v>
      </c>
      <c r="K347" s="21">
        <v>177</v>
      </c>
      <c r="L347" s="41" t="s">
        <v>825</v>
      </c>
      <c r="M347" s="22" t="s">
        <v>826</v>
      </c>
      <c r="N347" s="37"/>
    </row>
    <row r="348" ht="50" customHeight="1" outlineLevel="2" spans="1:14">
      <c r="A348" s="20">
        <v>4</v>
      </c>
      <c r="B348" s="46" t="s">
        <v>813</v>
      </c>
      <c r="C348" s="46" t="s">
        <v>823</v>
      </c>
      <c r="D348" s="46" t="s">
        <v>827</v>
      </c>
      <c r="E348" s="21" t="s">
        <v>24</v>
      </c>
      <c r="F348" s="46" t="s">
        <v>173</v>
      </c>
      <c r="G348" s="46" t="s">
        <v>828</v>
      </c>
      <c r="H348" s="23">
        <v>3.2</v>
      </c>
      <c r="I348" s="22" t="s">
        <v>25</v>
      </c>
      <c r="J348" s="21">
        <v>384</v>
      </c>
      <c r="K348" s="21">
        <v>264</v>
      </c>
      <c r="L348" s="41" t="s">
        <v>825</v>
      </c>
      <c r="M348" s="22" t="s">
        <v>826</v>
      </c>
      <c r="N348" s="37"/>
    </row>
    <row r="349" ht="50" customHeight="1" outlineLevel="2" spans="1:14">
      <c r="A349" s="20">
        <v>5</v>
      </c>
      <c r="B349" s="46" t="s">
        <v>813</v>
      </c>
      <c r="C349" s="46" t="s">
        <v>823</v>
      </c>
      <c r="D349" s="46" t="s">
        <v>829</v>
      </c>
      <c r="E349" s="21" t="s">
        <v>24</v>
      </c>
      <c r="F349" s="46" t="s">
        <v>173</v>
      </c>
      <c r="G349" s="46" t="s">
        <v>830</v>
      </c>
      <c r="H349" s="23">
        <v>2.227</v>
      </c>
      <c r="I349" s="22" t="s">
        <v>25</v>
      </c>
      <c r="J349" s="21">
        <v>278</v>
      </c>
      <c r="K349" s="21">
        <v>184</v>
      </c>
      <c r="L349" s="41" t="s">
        <v>825</v>
      </c>
      <c r="M349" s="36" t="s">
        <v>826</v>
      </c>
      <c r="N349" s="37"/>
    </row>
    <row r="350" ht="50" customHeight="1" outlineLevel="2" spans="1:14">
      <c r="A350" s="20">
        <v>6</v>
      </c>
      <c r="B350" s="46" t="s">
        <v>813</v>
      </c>
      <c r="C350" s="46" t="s">
        <v>823</v>
      </c>
      <c r="D350" s="46" t="s">
        <v>831</v>
      </c>
      <c r="E350" s="21" t="s">
        <v>24</v>
      </c>
      <c r="F350" s="46" t="s">
        <v>173</v>
      </c>
      <c r="G350" s="46" t="s">
        <v>832</v>
      </c>
      <c r="H350" s="23">
        <v>1.533</v>
      </c>
      <c r="I350" s="22" t="s">
        <v>25</v>
      </c>
      <c r="J350" s="21">
        <v>200</v>
      </c>
      <c r="K350" s="21">
        <v>126</v>
      </c>
      <c r="L350" s="41" t="s">
        <v>825</v>
      </c>
      <c r="M350" s="36" t="s">
        <v>826</v>
      </c>
      <c r="N350" s="37"/>
    </row>
    <row r="351" ht="50" customHeight="1" outlineLevel="2" spans="1:14">
      <c r="A351" s="20">
        <v>7</v>
      </c>
      <c r="B351" s="46" t="s">
        <v>813</v>
      </c>
      <c r="C351" s="46" t="s">
        <v>823</v>
      </c>
      <c r="D351" s="46" t="s">
        <v>833</v>
      </c>
      <c r="E351" s="21" t="s">
        <v>24</v>
      </c>
      <c r="F351" s="46" t="s">
        <v>173</v>
      </c>
      <c r="G351" s="46">
        <v>1.881</v>
      </c>
      <c r="H351" s="23">
        <f>G351-F351</f>
        <v>1.881</v>
      </c>
      <c r="I351" s="22" t="s">
        <v>25</v>
      </c>
      <c r="J351" s="21">
        <v>235</v>
      </c>
      <c r="K351" s="21">
        <v>153</v>
      </c>
      <c r="L351" s="41" t="s">
        <v>825</v>
      </c>
      <c r="M351" s="36" t="s">
        <v>826</v>
      </c>
      <c r="N351" s="37"/>
    </row>
    <row r="352" s="1" customFormat="1" ht="29" customHeight="1" outlineLevel="1" spans="1:14">
      <c r="A352" s="16" t="s">
        <v>834</v>
      </c>
      <c r="B352" s="17" t="s">
        <v>835</v>
      </c>
      <c r="C352" s="17" t="s">
        <v>21</v>
      </c>
      <c r="D352" s="17"/>
      <c r="E352" s="17"/>
      <c r="F352" s="18"/>
      <c r="G352" s="19"/>
      <c r="H352" s="19">
        <f>SUBTOTAL(9,H353:H363)</f>
        <v>22.414</v>
      </c>
      <c r="I352" s="18"/>
      <c r="J352" s="17">
        <f>SUBTOTAL(9,J353:J363)</f>
        <v>3639.29</v>
      </c>
      <c r="K352" s="17">
        <v>1672</v>
      </c>
      <c r="L352" s="21"/>
      <c r="M352" s="36"/>
      <c r="N352" s="35"/>
    </row>
    <row r="353" ht="50" customHeight="1" outlineLevel="2" spans="1:14">
      <c r="A353" s="20">
        <v>1</v>
      </c>
      <c r="B353" s="21" t="s">
        <v>835</v>
      </c>
      <c r="C353" s="21" t="s">
        <v>836</v>
      </c>
      <c r="D353" s="21" t="s">
        <v>837</v>
      </c>
      <c r="E353" s="21" t="s">
        <v>24</v>
      </c>
      <c r="F353" s="22">
        <v>0</v>
      </c>
      <c r="G353" s="23">
        <v>1.819</v>
      </c>
      <c r="H353" s="23">
        <v>1.819</v>
      </c>
      <c r="I353" s="22" t="s">
        <v>25</v>
      </c>
      <c r="J353" s="21">
        <f t="shared" ref="J353:J356" si="8">H353*180</f>
        <v>327.42</v>
      </c>
      <c r="K353" s="21">
        <v>136</v>
      </c>
      <c r="L353" s="21"/>
      <c r="M353" s="21" t="s">
        <v>838</v>
      </c>
      <c r="N353" s="37"/>
    </row>
    <row r="354" ht="50" customHeight="1" outlineLevel="2" spans="1:14">
      <c r="A354" s="20">
        <v>2</v>
      </c>
      <c r="B354" s="21" t="s">
        <v>835</v>
      </c>
      <c r="C354" s="21" t="s">
        <v>836</v>
      </c>
      <c r="D354" s="21" t="s">
        <v>839</v>
      </c>
      <c r="E354" s="21" t="s">
        <v>24</v>
      </c>
      <c r="F354" s="22">
        <v>0</v>
      </c>
      <c r="G354" s="23">
        <v>1.67</v>
      </c>
      <c r="H354" s="23">
        <v>1.67</v>
      </c>
      <c r="I354" s="22" t="s">
        <v>25</v>
      </c>
      <c r="J354" s="21">
        <f t="shared" si="8"/>
        <v>300.6</v>
      </c>
      <c r="K354" s="21">
        <v>125</v>
      </c>
      <c r="L354" s="21"/>
      <c r="M354" s="21" t="s">
        <v>840</v>
      </c>
      <c r="N354" s="37"/>
    </row>
    <row r="355" ht="50" customHeight="1" outlineLevel="2" spans="1:14">
      <c r="A355" s="20">
        <v>3</v>
      </c>
      <c r="B355" s="21" t="s">
        <v>835</v>
      </c>
      <c r="C355" s="21" t="s">
        <v>836</v>
      </c>
      <c r="D355" s="21" t="s">
        <v>841</v>
      </c>
      <c r="E355" s="21" t="s">
        <v>24</v>
      </c>
      <c r="F355" s="22">
        <v>0</v>
      </c>
      <c r="G355" s="23">
        <v>3.556</v>
      </c>
      <c r="H355" s="23">
        <v>3.556</v>
      </c>
      <c r="I355" s="22" t="s">
        <v>25</v>
      </c>
      <c r="J355" s="21">
        <v>640.08</v>
      </c>
      <c r="K355" s="21">
        <v>267</v>
      </c>
      <c r="L355" s="21"/>
      <c r="M355" s="21" t="s">
        <v>842</v>
      </c>
      <c r="N355" s="37"/>
    </row>
    <row r="356" ht="50" customHeight="1" outlineLevel="2" spans="1:14">
      <c r="A356" s="20">
        <v>4</v>
      </c>
      <c r="B356" s="21" t="s">
        <v>835</v>
      </c>
      <c r="C356" s="21" t="s">
        <v>836</v>
      </c>
      <c r="D356" s="21" t="s">
        <v>843</v>
      </c>
      <c r="E356" s="21" t="s">
        <v>24</v>
      </c>
      <c r="F356" s="22">
        <v>0</v>
      </c>
      <c r="G356" s="23">
        <v>4.515</v>
      </c>
      <c r="H356" s="23">
        <v>4.515</v>
      </c>
      <c r="I356" s="22" t="s">
        <v>25</v>
      </c>
      <c r="J356" s="21">
        <f t="shared" si="8"/>
        <v>812.7</v>
      </c>
      <c r="K356" s="21">
        <v>339</v>
      </c>
      <c r="L356" s="21"/>
      <c r="M356" s="21" t="s">
        <v>844</v>
      </c>
      <c r="N356" s="37"/>
    </row>
    <row r="357" ht="50" customHeight="1" outlineLevel="2" spans="1:14">
      <c r="A357" s="20">
        <v>5</v>
      </c>
      <c r="B357" s="21" t="s">
        <v>835</v>
      </c>
      <c r="C357" s="21" t="s">
        <v>845</v>
      </c>
      <c r="D357" s="21" t="s">
        <v>846</v>
      </c>
      <c r="E357" s="21" t="s">
        <v>24</v>
      </c>
      <c r="F357" s="84">
        <v>3.31</v>
      </c>
      <c r="G357" s="84">
        <v>4.81</v>
      </c>
      <c r="H357" s="23">
        <v>1.5</v>
      </c>
      <c r="I357" s="22" t="s">
        <v>25</v>
      </c>
      <c r="J357" s="21">
        <v>157.07</v>
      </c>
      <c r="K357" s="21">
        <v>113</v>
      </c>
      <c r="L357" s="21"/>
      <c r="M357" s="21" t="s">
        <v>847</v>
      </c>
      <c r="N357" s="37"/>
    </row>
    <row r="358" ht="50" customHeight="1" outlineLevel="2" spans="1:14">
      <c r="A358" s="20">
        <v>6</v>
      </c>
      <c r="B358" s="21" t="s">
        <v>835</v>
      </c>
      <c r="C358" s="21" t="s">
        <v>845</v>
      </c>
      <c r="D358" s="21" t="s">
        <v>848</v>
      </c>
      <c r="E358" s="21" t="s">
        <v>24</v>
      </c>
      <c r="F358" s="84">
        <v>0.848</v>
      </c>
      <c r="G358" s="84">
        <v>3.848</v>
      </c>
      <c r="H358" s="23">
        <v>3</v>
      </c>
      <c r="I358" s="22" t="s">
        <v>25</v>
      </c>
      <c r="J358" s="21">
        <v>312.71</v>
      </c>
      <c r="K358" s="21">
        <v>225</v>
      </c>
      <c r="L358" s="21"/>
      <c r="M358" s="21" t="s">
        <v>849</v>
      </c>
      <c r="N358" s="37"/>
    </row>
    <row r="359" ht="50" customHeight="1" outlineLevel="2" spans="1:14">
      <c r="A359" s="20">
        <v>7</v>
      </c>
      <c r="B359" s="21" t="s">
        <v>835</v>
      </c>
      <c r="C359" s="21" t="s">
        <v>845</v>
      </c>
      <c r="D359" s="21" t="s">
        <v>850</v>
      </c>
      <c r="E359" s="21" t="s">
        <v>594</v>
      </c>
      <c r="F359" s="84">
        <v>3.47</v>
      </c>
      <c r="G359" s="23">
        <v>3.972</v>
      </c>
      <c r="H359" s="23">
        <v>0.502</v>
      </c>
      <c r="I359" s="22" t="s">
        <v>25</v>
      </c>
      <c r="J359" s="21">
        <v>52.56</v>
      </c>
      <c r="K359" s="21">
        <v>38</v>
      </c>
      <c r="L359" s="21"/>
      <c r="M359" s="21" t="s">
        <v>851</v>
      </c>
      <c r="N359" s="37"/>
    </row>
    <row r="360" ht="50" customHeight="1" outlineLevel="2" spans="1:14">
      <c r="A360" s="20">
        <v>8</v>
      </c>
      <c r="B360" s="21" t="s">
        <v>835</v>
      </c>
      <c r="C360" s="21" t="s">
        <v>852</v>
      </c>
      <c r="D360" s="21" t="s">
        <v>853</v>
      </c>
      <c r="E360" s="27" t="s">
        <v>65</v>
      </c>
      <c r="F360" s="23">
        <v>11.939</v>
      </c>
      <c r="G360" s="23">
        <v>15.201</v>
      </c>
      <c r="H360" s="23">
        <v>3.262</v>
      </c>
      <c r="I360" s="22" t="s">
        <v>39</v>
      </c>
      <c r="J360" s="21">
        <v>816</v>
      </c>
      <c r="K360" s="21">
        <v>272</v>
      </c>
      <c r="L360" s="21"/>
      <c r="M360" s="21" t="s">
        <v>854</v>
      </c>
      <c r="N360" s="37"/>
    </row>
    <row r="361" ht="59" customHeight="1" outlineLevel="2" spans="1:14">
      <c r="A361" s="20">
        <v>9</v>
      </c>
      <c r="B361" s="21" t="s">
        <v>835</v>
      </c>
      <c r="C361" s="21" t="s">
        <v>855</v>
      </c>
      <c r="D361" s="21" t="s">
        <v>856</v>
      </c>
      <c r="E361" s="21" t="s">
        <v>24</v>
      </c>
      <c r="F361" s="21">
        <v>1.4</v>
      </c>
      <c r="G361" s="21">
        <v>1.9</v>
      </c>
      <c r="H361" s="23">
        <v>0.5</v>
      </c>
      <c r="I361" s="22" t="s">
        <v>25</v>
      </c>
      <c r="J361" s="21">
        <f t="shared" ref="J361:J363" si="9">H361*85</f>
        <v>42.5</v>
      </c>
      <c r="K361" s="21">
        <v>32</v>
      </c>
      <c r="L361" s="21"/>
      <c r="M361" s="21" t="s">
        <v>857</v>
      </c>
      <c r="N361" s="37"/>
    </row>
    <row r="362" ht="53" customHeight="1" outlineLevel="2" spans="1:14">
      <c r="A362" s="20">
        <v>10</v>
      </c>
      <c r="B362" s="21" t="s">
        <v>835</v>
      </c>
      <c r="C362" s="21" t="s">
        <v>855</v>
      </c>
      <c r="D362" s="21" t="s">
        <v>858</v>
      </c>
      <c r="E362" s="21" t="s">
        <v>24</v>
      </c>
      <c r="F362" s="21">
        <v>0</v>
      </c>
      <c r="G362" s="21">
        <v>1.456</v>
      </c>
      <c r="H362" s="23">
        <v>1.456</v>
      </c>
      <c r="I362" s="22" t="s">
        <v>25</v>
      </c>
      <c r="J362" s="21">
        <f t="shared" si="9"/>
        <v>123.76</v>
      </c>
      <c r="K362" s="21">
        <v>95</v>
      </c>
      <c r="L362" s="21"/>
      <c r="M362" s="21" t="s">
        <v>859</v>
      </c>
      <c r="N362" s="37"/>
    </row>
    <row r="363" ht="69" customHeight="1" outlineLevel="2" spans="1:14">
      <c r="A363" s="20">
        <v>11</v>
      </c>
      <c r="B363" s="21" t="s">
        <v>835</v>
      </c>
      <c r="C363" s="21" t="s">
        <v>855</v>
      </c>
      <c r="D363" s="21" t="s">
        <v>860</v>
      </c>
      <c r="E363" s="21" t="s">
        <v>24</v>
      </c>
      <c r="F363" s="21">
        <v>0</v>
      </c>
      <c r="G363" s="21">
        <v>0.634</v>
      </c>
      <c r="H363" s="23">
        <v>0.634</v>
      </c>
      <c r="I363" s="22" t="s">
        <v>25</v>
      </c>
      <c r="J363" s="21">
        <f t="shared" si="9"/>
        <v>53.89</v>
      </c>
      <c r="K363" s="21">
        <v>30</v>
      </c>
      <c r="L363" s="21"/>
      <c r="M363" s="21" t="s">
        <v>861</v>
      </c>
      <c r="N363" s="37"/>
    </row>
    <row r="364" s="1" customFormat="1" ht="30" customHeight="1" outlineLevel="1" spans="1:14">
      <c r="A364" s="16" t="s">
        <v>862</v>
      </c>
      <c r="B364" s="16" t="s">
        <v>863</v>
      </c>
      <c r="C364" s="16" t="s">
        <v>21</v>
      </c>
      <c r="D364" s="16"/>
      <c r="E364" s="18"/>
      <c r="F364" s="16"/>
      <c r="G364" s="71"/>
      <c r="H364" s="19">
        <f>SUBTOTAL(9,H365:H370)</f>
        <v>29.897</v>
      </c>
      <c r="I364" s="109"/>
      <c r="J364" s="17">
        <f>SUBTOTAL(9,J365:J370)</f>
        <v>4804</v>
      </c>
      <c r="K364" s="17">
        <v>2872</v>
      </c>
      <c r="L364" s="22"/>
      <c r="M364" s="22"/>
      <c r="N364" s="35"/>
    </row>
    <row r="365" s="1" customFormat="1" ht="67" customHeight="1" outlineLevel="1" spans="1:14">
      <c r="A365" s="20">
        <v>1</v>
      </c>
      <c r="B365" s="20" t="s">
        <v>863</v>
      </c>
      <c r="C365" s="20" t="s">
        <v>864</v>
      </c>
      <c r="D365" s="20" t="s">
        <v>865</v>
      </c>
      <c r="E365" s="21" t="s">
        <v>38</v>
      </c>
      <c r="F365" s="20">
        <v>7.7</v>
      </c>
      <c r="G365" s="24">
        <v>15.725</v>
      </c>
      <c r="H365" s="24">
        <v>8.025</v>
      </c>
      <c r="I365" s="77" t="s">
        <v>39</v>
      </c>
      <c r="J365" s="21">
        <v>1284</v>
      </c>
      <c r="K365" s="21">
        <v>728</v>
      </c>
      <c r="L365" s="22" t="s">
        <v>866</v>
      </c>
      <c r="M365" s="22" t="s">
        <v>867</v>
      </c>
      <c r="N365" s="35"/>
    </row>
    <row r="366" ht="50" customHeight="1" outlineLevel="2" spans="1:14">
      <c r="A366" s="20">
        <v>2</v>
      </c>
      <c r="B366" s="20" t="s">
        <v>863</v>
      </c>
      <c r="C366" s="20" t="s">
        <v>868</v>
      </c>
      <c r="D366" s="20" t="s">
        <v>869</v>
      </c>
      <c r="E366" s="21" t="s">
        <v>38</v>
      </c>
      <c r="F366" s="20">
        <v>0</v>
      </c>
      <c r="G366" s="24">
        <v>9.618</v>
      </c>
      <c r="H366" s="24">
        <v>9.618</v>
      </c>
      <c r="I366" s="77" t="s">
        <v>39</v>
      </c>
      <c r="J366" s="21">
        <v>1719</v>
      </c>
      <c r="K366" s="21">
        <v>1000</v>
      </c>
      <c r="L366" s="22" t="s">
        <v>870</v>
      </c>
      <c r="M366" s="22" t="s">
        <v>871</v>
      </c>
      <c r="N366" s="37"/>
    </row>
    <row r="367" ht="50" customHeight="1" outlineLevel="2" spans="1:14">
      <c r="A367" s="20">
        <v>3</v>
      </c>
      <c r="B367" s="20" t="s">
        <v>863</v>
      </c>
      <c r="C367" s="20" t="s">
        <v>872</v>
      </c>
      <c r="D367" s="22" t="s">
        <v>873</v>
      </c>
      <c r="E367" s="21" t="s">
        <v>24</v>
      </c>
      <c r="F367" s="22">
        <v>0.473</v>
      </c>
      <c r="G367" s="22">
        <v>5.525</v>
      </c>
      <c r="H367" s="23">
        <v>5.052</v>
      </c>
      <c r="I367" s="22" t="s">
        <v>25</v>
      </c>
      <c r="J367" s="21">
        <v>455</v>
      </c>
      <c r="K367" s="21">
        <v>328</v>
      </c>
      <c r="L367" s="22" t="s">
        <v>874</v>
      </c>
      <c r="M367" s="22" t="s">
        <v>875</v>
      </c>
      <c r="N367" s="37"/>
    </row>
    <row r="368" ht="50" customHeight="1" outlineLevel="2" spans="1:14">
      <c r="A368" s="20">
        <v>4</v>
      </c>
      <c r="B368" s="20" t="s">
        <v>863</v>
      </c>
      <c r="C368" s="20" t="s">
        <v>872</v>
      </c>
      <c r="D368" s="22" t="s">
        <v>876</v>
      </c>
      <c r="E368" s="21" t="s">
        <v>24</v>
      </c>
      <c r="F368" s="22">
        <v>0</v>
      </c>
      <c r="G368" s="22">
        <v>1.202</v>
      </c>
      <c r="H368" s="23">
        <v>1.202</v>
      </c>
      <c r="I368" s="22" t="s">
        <v>25</v>
      </c>
      <c r="J368" s="21">
        <v>108</v>
      </c>
      <c r="K368" s="21">
        <v>78</v>
      </c>
      <c r="L368" s="22" t="s">
        <v>874</v>
      </c>
      <c r="M368" s="22" t="s">
        <v>877</v>
      </c>
      <c r="N368" s="37"/>
    </row>
    <row r="369" ht="50" customHeight="1" outlineLevel="2" spans="1:14">
      <c r="A369" s="20">
        <v>5</v>
      </c>
      <c r="B369" s="20" t="s">
        <v>863</v>
      </c>
      <c r="C369" s="20" t="s">
        <v>872</v>
      </c>
      <c r="D369" s="22" t="s">
        <v>878</v>
      </c>
      <c r="E369" s="21" t="s">
        <v>24</v>
      </c>
      <c r="F369" s="22">
        <v>0</v>
      </c>
      <c r="G369" s="22">
        <v>1</v>
      </c>
      <c r="H369" s="23">
        <v>1</v>
      </c>
      <c r="I369" s="22" t="s">
        <v>25</v>
      </c>
      <c r="J369" s="21">
        <v>90</v>
      </c>
      <c r="K369" s="21">
        <v>65</v>
      </c>
      <c r="L369" s="22" t="s">
        <v>879</v>
      </c>
      <c r="M369" s="22" t="s">
        <v>880</v>
      </c>
      <c r="N369" s="37"/>
    </row>
    <row r="370" ht="50" customHeight="1" outlineLevel="2" spans="1:14">
      <c r="A370" s="20">
        <v>6</v>
      </c>
      <c r="B370" s="20" t="s">
        <v>863</v>
      </c>
      <c r="C370" s="20" t="s">
        <v>881</v>
      </c>
      <c r="D370" s="22" t="s">
        <v>882</v>
      </c>
      <c r="E370" s="21" t="s">
        <v>38</v>
      </c>
      <c r="F370" s="22">
        <v>10.66</v>
      </c>
      <c r="G370" s="22">
        <v>15.66</v>
      </c>
      <c r="H370" s="23">
        <v>5</v>
      </c>
      <c r="I370" s="20" t="s">
        <v>39</v>
      </c>
      <c r="J370" s="21">
        <v>1148</v>
      </c>
      <c r="K370" s="21">
        <v>673</v>
      </c>
      <c r="L370" s="22" t="s">
        <v>883</v>
      </c>
      <c r="M370" s="36" t="s">
        <v>883</v>
      </c>
      <c r="N370" s="37"/>
    </row>
  </sheetData>
  <mergeCells count="105">
    <mergeCell ref="A1:B1"/>
    <mergeCell ref="A2:N2"/>
    <mergeCell ref="L3:M3"/>
    <mergeCell ref="A93:A96"/>
    <mergeCell ref="A169:A170"/>
    <mergeCell ref="A173:A174"/>
    <mergeCell ref="A179:A181"/>
    <mergeCell ref="A186:A187"/>
    <mergeCell ref="A188:A189"/>
    <mergeCell ref="A206:A208"/>
    <mergeCell ref="A276:A277"/>
    <mergeCell ref="A278:A279"/>
    <mergeCell ref="A313:A314"/>
    <mergeCell ref="B93:B96"/>
    <mergeCell ref="B169:B170"/>
    <mergeCell ref="B173:B174"/>
    <mergeCell ref="B179:B181"/>
    <mergeCell ref="B186:B187"/>
    <mergeCell ref="B188:B189"/>
    <mergeCell ref="B206:B208"/>
    <mergeCell ref="B276:B277"/>
    <mergeCell ref="B278:B279"/>
    <mergeCell ref="B313:B314"/>
    <mergeCell ref="C93:C96"/>
    <mergeCell ref="C169:C170"/>
    <mergeCell ref="C173:C174"/>
    <mergeCell ref="C179:C181"/>
    <mergeCell ref="C186:C187"/>
    <mergeCell ref="C188:C189"/>
    <mergeCell ref="C206:C208"/>
    <mergeCell ref="C276:C277"/>
    <mergeCell ref="C278:C279"/>
    <mergeCell ref="C313:C314"/>
    <mergeCell ref="D76:D77"/>
    <mergeCell ref="D93:D96"/>
    <mergeCell ref="D169:D170"/>
    <mergeCell ref="D173:D174"/>
    <mergeCell ref="D179:D181"/>
    <mergeCell ref="D186:D187"/>
    <mergeCell ref="D188:D189"/>
    <mergeCell ref="D206:D208"/>
    <mergeCell ref="D276:D277"/>
    <mergeCell ref="D278:D279"/>
    <mergeCell ref="D313:D314"/>
    <mergeCell ref="E93:E96"/>
    <mergeCell ref="E169:E170"/>
    <mergeCell ref="E173:E174"/>
    <mergeCell ref="E179:E181"/>
    <mergeCell ref="E186:E187"/>
    <mergeCell ref="E188:E189"/>
    <mergeCell ref="E206:E208"/>
    <mergeCell ref="E276:E277"/>
    <mergeCell ref="E278:E279"/>
    <mergeCell ref="E313:E314"/>
    <mergeCell ref="I93:I96"/>
    <mergeCell ref="I169:I170"/>
    <mergeCell ref="I173:I174"/>
    <mergeCell ref="I206:I208"/>
    <mergeCell ref="J93:J96"/>
    <mergeCell ref="J169:J170"/>
    <mergeCell ref="J173:J174"/>
    <mergeCell ref="J179:J181"/>
    <mergeCell ref="J186:J187"/>
    <mergeCell ref="J188:J189"/>
    <mergeCell ref="J206:J208"/>
    <mergeCell ref="J276:J277"/>
    <mergeCell ref="J278:J279"/>
    <mergeCell ref="K93:K96"/>
    <mergeCell ref="K169:K170"/>
    <mergeCell ref="K173:K174"/>
    <mergeCell ref="K179:K181"/>
    <mergeCell ref="K186:K187"/>
    <mergeCell ref="K188:K189"/>
    <mergeCell ref="K206:K208"/>
    <mergeCell ref="K276:K277"/>
    <mergeCell ref="K278:K279"/>
    <mergeCell ref="L93:L96"/>
    <mergeCell ref="L169:L170"/>
    <mergeCell ref="L173:L174"/>
    <mergeCell ref="L179:L181"/>
    <mergeCell ref="L186:L187"/>
    <mergeCell ref="L188:L189"/>
    <mergeCell ref="L206:L208"/>
    <mergeCell ref="L276:L277"/>
    <mergeCell ref="L278:L279"/>
    <mergeCell ref="L313:L314"/>
    <mergeCell ref="M93:M96"/>
    <mergeCell ref="M169:M170"/>
    <mergeCell ref="M179:M181"/>
    <mergeCell ref="M186:M187"/>
    <mergeCell ref="M188:M189"/>
    <mergeCell ref="M206:M208"/>
    <mergeCell ref="M276:M277"/>
    <mergeCell ref="M278:M279"/>
    <mergeCell ref="M313:M314"/>
    <mergeCell ref="N93:N96"/>
    <mergeCell ref="N169:N170"/>
    <mergeCell ref="N173:N174"/>
    <mergeCell ref="N179:N181"/>
    <mergeCell ref="N186:N187"/>
    <mergeCell ref="N188:N189"/>
    <mergeCell ref="N206:N208"/>
    <mergeCell ref="N276:N277"/>
    <mergeCell ref="N278:N279"/>
    <mergeCell ref="N313:N314"/>
  </mergeCells>
  <pageMargins left="0.748031496062992" right="0.748031496062992" top="0.984251968503937" bottom="0.984251968503937" header="0.511811023622047" footer="0.511811023622047"/>
  <pageSetup paperSize="8" fitToHeight="0" orientation="landscape"/>
  <headerFooter alignWithMargins="0" scaleWithDoc="0">
    <oddFooter>&amp;C第 &amp;P 页，共 &amp;N 页</oddFooter>
  </headerFooter>
  <ignoredErrors>
    <ignoredError sqref="H16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农村公路建制村单改双和路网联结工程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</dc:creator>
  <cp:lastModifiedBy>HDJ</cp:lastModifiedBy>
  <dcterms:created xsi:type="dcterms:W3CDTF">2016-12-02T08:54:00Z</dcterms:created>
  <cp:lastPrinted>2022-12-01T15:40:00Z</cp:lastPrinted>
  <dcterms:modified xsi:type="dcterms:W3CDTF">2023-01-03T08:34:43Z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80958456A7264630B67FEF17C2DEB076</vt:lpwstr>
  </property>
</Properties>
</file>