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 firstSheet="1" activeTab="1"/>
  </bookViews>
  <sheets>
    <sheet name="Macro1" sheetId="12" state="veryHidden" r:id="rId1"/>
    <sheet name="2019-2020" sheetId="11" r:id="rId2"/>
  </sheets>
  <definedNames>
    <definedName name="_xlnm.Print_Area" localSheetId="1">'2019-2020'!$A$1:$N$50</definedName>
    <definedName name="_xlnm.Print_Titles" localSheetId="1">'2019-2020'!$3:$3</definedName>
  </definedNames>
  <calcPr calcId="144525" fullPrecision="0"/>
</workbook>
</file>

<file path=xl/sharedStrings.xml><?xml version="1.0" encoding="utf-8"?>
<sst xmlns="http://schemas.openxmlformats.org/spreadsheetml/2006/main" count="203">
  <si>
    <t>附件</t>
  </si>
  <si>
    <t>2020年第一批公路灾毁修复省补助资金计划表</t>
  </si>
  <si>
    <t>序号</t>
  </si>
  <si>
    <t>市</t>
  </si>
  <si>
    <t>县区</t>
  </si>
  <si>
    <t>路线
编号</t>
  </si>
  <si>
    <t>桩号、名称</t>
  </si>
  <si>
    <t>水毁情况</t>
  </si>
  <si>
    <t>批复方案</t>
  </si>
  <si>
    <t>总投资
(万元)</t>
  </si>
  <si>
    <t>建安费
(万元)</t>
  </si>
  <si>
    <t>省补助总额
（万元）</t>
  </si>
  <si>
    <t>已下达省补助资金
（万元）</t>
  </si>
  <si>
    <t>本次下达省补助资金
（万元）</t>
  </si>
  <si>
    <t>批复文号</t>
  </si>
  <si>
    <t>备注</t>
  </si>
  <si>
    <t>合计</t>
  </si>
  <si>
    <t>一</t>
  </si>
  <si>
    <t>云浮市</t>
  </si>
  <si>
    <t>云安区</t>
  </si>
  <si>
    <t>S368线</t>
  </si>
  <si>
    <t>K44+170 ~K44+490</t>
  </si>
  <si>
    <t>边坡坍塌、排水系统损毁等</t>
  </si>
  <si>
    <t>增设挡土墙、涵洞等</t>
  </si>
  <si>
    <t>粤公养函〔2019〕401</t>
  </si>
  <si>
    <t>S539线</t>
  </si>
  <si>
    <t>K4+990~K5+240</t>
  </si>
  <si>
    <t>增设挡土墙、护坡、重建边沟等</t>
  </si>
  <si>
    <t>粤公养函〔2019〕398</t>
  </si>
  <si>
    <t>二</t>
  </si>
  <si>
    <t>肇庆市</t>
  </si>
  <si>
    <t>封开县</t>
  </si>
  <si>
    <t>S266线</t>
  </si>
  <si>
    <t>K170+450 ~K170+620</t>
  </si>
  <si>
    <t>增设挡土墙、恢复骨架防护，增设三维网喷草防护，增设急流槽、排水管等</t>
  </si>
  <si>
    <t>粤公养函〔2019〕417</t>
  </si>
  <si>
    <t>G321线</t>
  </si>
  <si>
    <t>K145+260～K145+450</t>
  </si>
  <si>
    <t>边坡滑坡</t>
  </si>
  <si>
    <t>边坡土方卸载，修整边坡、增设锚杆格梁，增设边坡排水及截水沟</t>
  </si>
  <si>
    <t>粤公养函〔2018〕675</t>
  </si>
  <si>
    <t>广宁县</t>
  </si>
  <si>
    <t>G355线</t>
  </si>
  <si>
    <t>K1231+955~K1232+105</t>
  </si>
  <si>
    <t>边坡严重坍塌等</t>
  </si>
  <si>
    <t>清理坡面危岩土体、增设主动防护网或挂网锚喷防护、截水沟、急流槽、坡面加固、重建边沟。</t>
  </si>
  <si>
    <t>粤公养函〔2020〕197</t>
  </si>
  <si>
    <t>三</t>
  </si>
  <si>
    <t xml:space="preserve">梅州市 </t>
  </si>
  <si>
    <t>梅州市</t>
  </si>
  <si>
    <t>梅县区</t>
  </si>
  <si>
    <t>S227线</t>
  </si>
  <si>
    <t>K27+760~K27+870</t>
  </si>
  <si>
    <t>增设挡墙、路堤墙、截水沟等</t>
  </si>
  <si>
    <t>粤公养函〔2020〕37</t>
  </si>
  <si>
    <t>G205线</t>
  </si>
  <si>
    <t>K2610+450~K2610+600</t>
  </si>
  <si>
    <t>边坡严重滑坡等</t>
  </si>
  <si>
    <t>增设路堑墙、应力锚杆、截水沟等</t>
  </si>
  <si>
    <t>粤公养函〔2020〕32</t>
  </si>
  <si>
    <t>平远县</t>
  </si>
  <si>
    <t>X966线</t>
  </si>
  <si>
    <t>K4+300~K4+480</t>
  </si>
  <si>
    <t>路基冲毁，路面掏空等</t>
  </si>
  <si>
    <t>增设挡土墙、恢复路面等</t>
  </si>
  <si>
    <t>粤公养函〔2020〕31</t>
  </si>
  <si>
    <t>S333线</t>
  </si>
  <si>
    <t>K179+000~K179+200</t>
  </si>
  <si>
    <t>粤公养函〔2020〕39</t>
  </si>
  <si>
    <t>五华县</t>
  </si>
  <si>
    <t>S508线</t>
  </si>
  <si>
    <t>K1+410~K1+610</t>
  </si>
  <si>
    <t>粤公养函〔2020〕36</t>
  </si>
  <si>
    <t>S222线</t>
  </si>
  <si>
    <t>K49+800~K50+000</t>
  </si>
  <si>
    <t>路基塌方。路面损毁等</t>
  </si>
  <si>
    <t>锚杆格梁防护、人字型骨架防护、喷播植草、重建路面、重建边沟、增设平台排水沟、增设路侧混凝土护栏。</t>
  </si>
  <si>
    <t>粤公养函〔2020〕38</t>
  </si>
  <si>
    <t>S238线</t>
  </si>
  <si>
    <t>K168+698~K168+848</t>
  </si>
  <si>
    <t>增设挡土墙、护坡、恢复路面等</t>
  </si>
  <si>
    <t>粤公养函〔2019〕548</t>
  </si>
  <si>
    <t>G120线</t>
  </si>
  <si>
    <t>K313+678~K313+818</t>
  </si>
  <si>
    <t>增设现浇钢筋砼格梁、锚杆混凝土护坡，仰斜式路堤挡土墙等。</t>
  </si>
  <si>
    <t>粤公养函〔2019〕543</t>
  </si>
  <si>
    <t>S340线</t>
  </si>
  <si>
    <t>K58+160～K58+350</t>
  </si>
  <si>
    <t>路基、挡墙坍塌等</t>
  </si>
  <si>
    <t>增设路肩挡墙、修整边坡、增设护面墙，重建水泥砼路面，重建边沟，重建路侧钢护栏等</t>
  </si>
  <si>
    <t>粤公养函〔2019〕423</t>
  </si>
  <si>
    <t>S239线</t>
  </si>
  <si>
    <t>K3+200~K3+420</t>
  </si>
  <si>
    <t>新建路堤挡墙、护坡、增设管涵等</t>
  </si>
  <si>
    <t>粤公养函〔2019〕426</t>
  </si>
  <si>
    <t>K220+720~K220+920</t>
  </si>
  <si>
    <t>增设路肩挡墙，重建水泥砼路面，重建边沟，重建路侧砼护栏、重划路面标线等</t>
  </si>
  <si>
    <t>粤公养函〔2019〕422</t>
  </si>
  <si>
    <t>X960线</t>
  </si>
  <si>
    <t>K2+300~K2+500</t>
  </si>
  <si>
    <t>边坡、挡墙坍塌等</t>
  </si>
  <si>
    <t>增设路堤挡墙、清理塌方，重建水泥砼路面，修复受损边沟，重建路侧护栏等</t>
  </si>
  <si>
    <t>粤公养函〔2019〕431</t>
  </si>
  <si>
    <t>K2602+339~K2602+473</t>
  </si>
  <si>
    <t>新建路肩挡墙，修复受损护栏</t>
  </si>
  <si>
    <t>粤公养函〔2019〕429</t>
  </si>
  <si>
    <t>兴宁市</t>
  </si>
  <si>
    <t>K2627+610~K2627+730</t>
  </si>
  <si>
    <t>增设挡墙、护坡、急流槽等</t>
  </si>
  <si>
    <t>粤公养函〔2019〕425</t>
  </si>
  <si>
    <t>K184+823~K18+871</t>
  </si>
  <si>
    <t>边坡坍塌、涵洞排水系统损毁等</t>
  </si>
  <si>
    <t>拆除重建受损部分的涵洞，加固、加长旧涵洞，增设路肩挡墙，修复受损路面，完善排水系统</t>
  </si>
  <si>
    <t>粤公养函〔2019〕418</t>
  </si>
  <si>
    <t>四</t>
  </si>
  <si>
    <t>阳江市</t>
  </si>
  <si>
    <t>阳春市</t>
  </si>
  <si>
    <t>S369线</t>
  </si>
  <si>
    <t>K95+440~K95+600</t>
  </si>
  <si>
    <t>新建挡墙、护坡、增设涵洞排水沟等</t>
  </si>
  <si>
    <t>粤公养函〔2019〕547</t>
  </si>
  <si>
    <t>五</t>
  </si>
  <si>
    <t>清远市</t>
  </si>
  <si>
    <t>佛冈县</t>
  </si>
  <si>
    <t>G106线</t>
  </si>
  <si>
    <t>K2341+500~K2341+600</t>
  </si>
  <si>
    <t>边坡严重滑等</t>
  </si>
  <si>
    <t>增设排水沟、锚杆等</t>
  </si>
  <si>
    <t>粤公养函〔2019〕544</t>
  </si>
  <si>
    <t>连州市</t>
  </si>
  <si>
    <t>G107线</t>
  </si>
  <si>
    <t>K2240+985~K2241+045</t>
  </si>
  <si>
    <t>路基路面掏空等</t>
  </si>
  <si>
    <t>增设抗滑桩、特殊路基处理</t>
  </si>
  <si>
    <t>粤公养函〔2019〕541</t>
  </si>
  <si>
    <t>连南县</t>
  </si>
  <si>
    <t>S523线</t>
  </si>
  <si>
    <t>K20+120~K20+580</t>
  </si>
  <si>
    <t>上边坡严重坍塌等</t>
  </si>
  <si>
    <t>增设锚杆框架、边坡抢险清方、植草、护脚挡墙、护面墙、边沟、截水沟、急流槽。</t>
  </si>
  <si>
    <t>粤公养函〔2020〕196</t>
  </si>
  <si>
    <t>六</t>
  </si>
  <si>
    <t xml:space="preserve">茂名市 </t>
  </si>
  <si>
    <t>茂名市</t>
  </si>
  <si>
    <t>信宜市</t>
  </si>
  <si>
    <t>S352线</t>
  </si>
  <si>
    <t>K68+860~K69+000</t>
  </si>
  <si>
    <t>上边坡严重滑坡等</t>
  </si>
  <si>
    <t>路基防护、植草等</t>
  </si>
  <si>
    <t>粤公养函〔2019〕546</t>
  </si>
  <si>
    <t>G359线</t>
  </si>
  <si>
    <t>K270+585～K270+785</t>
  </si>
  <si>
    <t>边坡坍塌，交通中断</t>
  </si>
  <si>
    <t>增设路堤墙、路肩墙，路堤坡面防护采用浆砌片石、三维网植草；清除堑底塌方，增设路堑挡墙。挖除重建水泥混凝土路面，增设边沟，重建钢筋砼盖板涵，重建路侧波形梁钢护栏</t>
  </si>
  <si>
    <t>粤公养函〔2019〕161</t>
  </si>
  <si>
    <t>七</t>
  </si>
  <si>
    <t>江门市</t>
  </si>
  <si>
    <t>台山市</t>
  </si>
  <si>
    <t>G240线</t>
  </si>
  <si>
    <t>K2771+560~K2771+790</t>
  </si>
  <si>
    <t>路基边坡塌方等</t>
  </si>
  <si>
    <t>增设挡墙、排水沟等</t>
  </si>
  <si>
    <t>粤公养函〔2020〕30</t>
  </si>
  <si>
    <t>八</t>
  </si>
  <si>
    <t xml:space="preserve">韶关市 </t>
  </si>
  <si>
    <t>韶关市</t>
  </si>
  <si>
    <t>仁化县</t>
  </si>
  <si>
    <t>S517线</t>
  </si>
  <si>
    <t>K7+050~K7+075</t>
  </si>
  <si>
    <t>边坡塌方、涵洞损毁等</t>
  </si>
  <si>
    <t>回填路基、增设挡墙、急流槽、三维网防护等</t>
  </si>
  <si>
    <t>粤公养函〔2019〕400</t>
  </si>
  <si>
    <t>始兴县</t>
  </si>
  <si>
    <t>S244线</t>
  </si>
  <si>
    <t>K125+600~K125+745段</t>
  </si>
  <si>
    <t>塌方、路面毁坏等</t>
  </si>
  <si>
    <t>削坡、增设挡土墙等</t>
  </si>
  <si>
    <t>粤公养函〔2019〕397</t>
  </si>
  <si>
    <t>乳源县</t>
  </si>
  <si>
    <t>K2272+661～K2272+804</t>
  </si>
  <si>
    <t>边坡滑坡、塌方</t>
  </si>
  <si>
    <t>砌挡墙、恢复护坡等</t>
  </si>
  <si>
    <t>粤公养函〔2019〕369</t>
  </si>
  <si>
    <t>曲江县</t>
  </si>
  <si>
    <t>K2225+800~K2226+000</t>
  </si>
  <si>
    <r>
      <rPr>
        <sz val="9"/>
        <color theme="1"/>
        <rFont val="仿宋_GB2312"/>
        <charset val="134"/>
      </rPr>
      <t>砌挡墙、</t>
    </r>
    <r>
      <rPr>
        <sz val="9"/>
        <color theme="1"/>
        <rFont val="宋体"/>
        <charset val="134"/>
      </rPr>
      <t>硿</t>
    </r>
    <r>
      <rPr>
        <sz val="9"/>
        <color theme="1"/>
        <rFont val="仿宋_GB2312"/>
        <charset val="134"/>
      </rPr>
      <t>护面墙</t>
    </r>
  </si>
  <si>
    <t>粤公养函〔2019〕376</t>
  </si>
  <si>
    <t>K2227+100~K2227+300</t>
  </si>
  <si>
    <r>
      <rPr>
        <sz val="9"/>
        <color theme="1"/>
        <rFont val="仿宋_GB2312"/>
        <charset val="134"/>
      </rPr>
      <t>C25</t>
    </r>
    <r>
      <rPr>
        <sz val="9"/>
        <color theme="1"/>
        <rFont val="宋体"/>
        <charset val="134"/>
      </rPr>
      <t>硿</t>
    </r>
    <r>
      <rPr>
        <sz val="9"/>
        <color theme="1"/>
        <rFont val="仿宋_GB2312"/>
        <charset val="134"/>
      </rPr>
      <t>十字形骨架护坡9GPS1主动防护</t>
    </r>
  </si>
  <si>
    <t>K2227+300~K2227+500</t>
  </si>
  <si>
    <r>
      <rPr>
        <sz val="9"/>
        <color theme="1"/>
        <rFont val="仿宋_GB2312"/>
        <charset val="134"/>
      </rPr>
      <t>C25</t>
    </r>
    <r>
      <rPr>
        <sz val="9"/>
        <color theme="1"/>
        <rFont val="宋体"/>
        <charset val="134"/>
      </rPr>
      <t>硿</t>
    </r>
    <r>
      <rPr>
        <sz val="9"/>
        <color theme="1"/>
        <rFont val="仿宋_GB2312"/>
        <charset val="134"/>
      </rPr>
      <t>十字形骨架护坡，GPS1主动防护</t>
    </r>
  </si>
  <si>
    <t>K2227+500~K2227+700</t>
  </si>
  <si>
    <t>九</t>
  </si>
  <si>
    <t>惠州市</t>
  </si>
  <si>
    <t>龙门县</t>
  </si>
  <si>
    <t>S219线</t>
  </si>
  <si>
    <t>K18+200~K18+310</t>
  </si>
  <si>
    <t>清理边坡土石方、增设锚杆格梁、框架锚索、急流槽、截水沟、踏步、混喷植生。</t>
  </si>
  <si>
    <t>粤公养函〔2020〕195</t>
  </si>
  <si>
    <t>G254线</t>
  </si>
  <si>
    <t>K19+885~K19+955</t>
  </si>
  <si>
    <t>清理边坡土方、增设锚杆格梁、急流槽、截水沟、踏步、混喷植生。</t>
  </si>
  <si>
    <t>粤公养函〔2020〕198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</si>
</sst>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  <numFmt numFmtId="177" formatCode="0_ "/>
  </numFmts>
  <fonts count="38">
    <font>
      <sz val="12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8"/>
      <color theme="1"/>
      <name val="仿宋_GB2312"/>
      <charset val="134"/>
    </font>
    <font>
      <sz val="9"/>
      <color theme="1"/>
      <name val="仿宋_GB2312"/>
      <charset val="134"/>
    </font>
    <font>
      <b/>
      <sz val="8"/>
      <color theme="1"/>
      <name val="仿宋_GB2312"/>
      <charset val="134"/>
    </font>
    <font>
      <sz val="8"/>
      <color rgb="FF00B0F0"/>
      <name val="仿宋_GB2312"/>
      <charset val="134"/>
    </font>
    <font>
      <sz val="14"/>
      <name val="黑体"/>
      <charset val="134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9"/>
      <color indexed="8"/>
      <name val="仿宋_GB2312"/>
      <charset val="134"/>
    </font>
    <font>
      <sz val="9"/>
      <name val="仿宋_GB2312"/>
      <charset val="134"/>
    </font>
    <font>
      <b/>
      <sz val="10"/>
      <name val="宋体"/>
      <charset val="134"/>
    </font>
    <font>
      <sz val="9"/>
      <color rgb="FF00B0F0"/>
      <name val="仿宋_GB2312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Tahoma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6">
    <xf numFmtId="0" fontId="0" fillId="0" borderId="0"/>
    <xf numFmtId="42" fontId="18" fillId="0" borderId="0" applyFont="0" applyFill="0" applyBorder="0" applyAlignment="0" applyProtection="0">
      <alignment vertical="center"/>
    </xf>
    <xf numFmtId="0" fontId="0" fillId="0" borderId="0"/>
    <xf numFmtId="44" fontId="18" fillId="0" borderId="0" applyFont="0" applyFill="0" applyBorder="0" applyAlignment="0" applyProtection="0">
      <alignment vertical="center"/>
    </xf>
    <xf numFmtId="0" fontId="0" fillId="0" borderId="0"/>
    <xf numFmtId="0" fontId="25" fillId="15" borderId="0" applyNumberFormat="0" applyBorder="0" applyAlignment="0" applyProtection="0">
      <alignment vertical="center"/>
    </xf>
    <xf numFmtId="0" fontId="26" fillId="11" borderId="7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4" borderId="5" applyNumberFormat="0" applyFont="0" applyAlignment="0" applyProtection="0">
      <alignment vertical="center"/>
    </xf>
    <xf numFmtId="0" fontId="18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17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0" fillId="0" borderId="0"/>
    <xf numFmtId="0" fontId="35" fillId="5" borderId="7" applyNumberFormat="0" applyAlignment="0" applyProtection="0">
      <alignment vertical="center"/>
    </xf>
    <xf numFmtId="0" fontId="16" fillId="3" borderId="3" applyNumberForma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/>
    <xf numFmtId="0" fontId="25" fillId="7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0" fillId="0" borderId="0"/>
    <xf numFmtId="0" fontId="34" fillId="25" borderId="0" applyNumberFormat="0" applyBorder="0" applyAlignment="0" applyProtection="0">
      <alignment vertical="center"/>
    </xf>
    <xf numFmtId="0" fontId="0" fillId="0" borderId="0"/>
    <xf numFmtId="0" fontId="33" fillId="19" borderId="0" applyNumberFormat="0" applyBorder="0" applyAlignment="0" applyProtection="0">
      <alignment vertical="center"/>
    </xf>
    <xf numFmtId="0" fontId="0" fillId="0" borderId="0"/>
    <xf numFmtId="0" fontId="24" fillId="29" borderId="0" applyNumberFormat="0" applyBorder="0" applyAlignment="0" applyProtection="0">
      <alignment vertical="center"/>
    </xf>
    <xf numFmtId="0" fontId="0" fillId="0" borderId="0"/>
    <xf numFmtId="0" fontId="25" fillId="28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0" borderId="0"/>
    <xf numFmtId="0" fontId="24" fillId="32" borderId="0" applyNumberFormat="0" applyBorder="0" applyAlignment="0" applyProtection="0">
      <alignment vertical="center"/>
    </xf>
    <xf numFmtId="0" fontId="0" fillId="0" borderId="0"/>
    <xf numFmtId="0" fontId="25" fillId="2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0" fillId="0" borderId="0"/>
    <xf numFmtId="0" fontId="24" fillId="2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/>
    <xf numFmtId="0" fontId="0" fillId="0" borderId="0"/>
    <xf numFmtId="0" fontId="0" fillId="0" borderId="0"/>
    <xf numFmtId="0" fontId="2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8" fillId="0" borderId="0">
      <alignment vertical="center"/>
    </xf>
    <xf numFmtId="0" fontId="0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69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left" wrapText="1"/>
    </xf>
    <xf numFmtId="177" fontId="0" fillId="0" borderId="0" xfId="0" applyNumberFormat="1" applyFont="1" applyAlignment="1">
      <alignment horizontal="center" wrapText="1"/>
    </xf>
    <xf numFmtId="176" fontId="0" fillId="0" borderId="0" xfId="0" applyNumberFormat="1" applyFont="1" applyAlignment="1">
      <alignment horizont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7" fillId="0" borderId="0" xfId="0" applyFont="1" applyAlignment="1">
      <alignment horizontal="left" wrapText="1"/>
    </xf>
    <xf numFmtId="0" fontId="8" fillId="2" borderId="1" xfId="0" applyNumberFormat="1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177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left" vertical="center" wrapText="1"/>
    </xf>
    <xf numFmtId="177" fontId="10" fillId="2" borderId="2" xfId="0" applyNumberFormat="1" applyFont="1" applyFill="1" applyBorder="1" applyAlignment="1">
      <alignment horizontal="center" vertical="center" wrapText="1"/>
    </xf>
    <xf numFmtId="0" fontId="4" fillId="0" borderId="2" xfId="17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177" fontId="4" fillId="0" borderId="2" xfId="172" applyNumberFormat="1" applyFont="1" applyBorder="1" applyAlignment="1">
      <alignment horizontal="center" vertical="center" wrapText="1"/>
    </xf>
    <xf numFmtId="0" fontId="12" fillId="0" borderId="2" xfId="172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177" fontId="13" fillId="0" borderId="2" xfId="0" applyNumberFormat="1" applyFont="1" applyBorder="1" applyAlignment="1">
      <alignment horizontal="center" vertical="center" wrapText="1"/>
    </xf>
    <xf numFmtId="0" fontId="11" fillId="0" borderId="2" xfId="172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177" fontId="11" fillId="0" borderId="2" xfId="172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177" fontId="10" fillId="0" borderId="2" xfId="0" applyNumberFormat="1" applyFont="1" applyBorder="1" applyAlignment="1">
      <alignment horizontal="center" vertical="center" wrapText="1"/>
    </xf>
    <xf numFmtId="0" fontId="10" fillId="0" borderId="2" xfId="172" applyFont="1" applyBorder="1" applyAlignment="1">
      <alignment horizontal="center" vertical="center" wrapText="1"/>
    </xf>
    <xf numFmtId="0" fontId="13" fillId="0" borderId="2" xfId="172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wrapText="1"/>
    </xf>
    <xf numFmtId="0" fontId="0" fillId="0" borderId="2" xfId="0" applyFont="1" applyBorder="1" applyAlignment="1">
      <alignment horizontal="center" wrapText="1"/>
    </xf>
    <xf numFmtId="0" fontId="0" fillId="0" borderId="2" xfId="0" applyFont="1" applyBorder="1" applyAlignment="1">
      <alignment horizontal="left" wrapText="1"/>
    </xf>
    <xf numFmtId="177" fontId="14" fillId="0" borderId="2" xfId="0" applyNumberFormat="1" applyFont="1" applyBorder="1" applyAlignment="1">
      <alignment horizontal="center" vertical="center" wrapText="1"/>
    </xf>
    <xf numFmtId="0" fontId="4" fillId="0" borderId="2" xfId="172" applyFont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wrapText="1"/>
    </xf>
    <xf numFmtId="176" fontId="10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76" fontId="2" fillId="0" borderId="0" xfId="0" applyNumberFormat="1" applyFont="1" applyAlignment="1">
      <alignment vertical="center" wrapText="1"/>
    </xf>
    <xf numFmtId="176" fontId="4" fillId="0" borderId="2" xfId="172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76" fontId="3" fillId="0" borderId="0" xfId="0" applyNumberFormat="1" applyFont="1" applyAlignment="1">
      <alignment vertical="center" wrapText="1"/>
    </xf>
    <xf numFmtId="176" fontId="12" fillId="0" borderId="2" xfId="172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/>
    </xf>
    <xf numFmtId="176" fontId="11" fillId="0" borderId="2" xfId="172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176" fontId="14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</cellXfs>
  <cellStyles count="176">
    <cellStyle name="常规" xfId="0" builtinId="0"/>
    <cellStyle name="货币[0]" xfId="1" builtinId="7"/>
    <cellStyle name="常规 2 2 3 9" xfId="2"/>
    <cellStyle name="货币" xfId="3" builtinId="4"/>
    <cellStyle name="常规 2 2 4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常规 2 2 16" xfId="20"/>
    <cellStyle name="标题" xfId="21" builtinId="15"/>
    <cellStyle name="常规 12" xfId="22"/>
    <cellStyle name="解释性文本" xfId="23" builtinId="53"/>
    <cellStyle name="常规 2 3 11" xfId="24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常规 2 2 17" xfId="31"/>
    <cellStyle name="计算" xfId="32" builtinId="22"/>
    <cellStyle name="检查单元格" xfId="33" builtinId="23"/>
    <cellStyle name="强调文字颜色 2" xfId="34" builtinId="33"/>
    <cellStyle name="常规 2 2 2 5" xfId="35"/>
    <cellStyle name="20% - 强调文字颜色 6" xfId="36" builtinId="50"/>
    <cellStyle name="链接单元格" xfId="37" builtinId="24"/>
    <cellStyle name="汇总" xfId="38" builtinId="25"/>
    <cellStyle name="常规 2 2 18" xfId="39"/>
    <cellStyle name="好" xfId="40" builtinId="26"/>
    <cellStyle name="常规 2 2 12" xfId="41"/>
    <cellStyle name="适中" xfId="42" builtinId="28"/>
    <cellStyle name="常规 2 3 2 13" xfId="43"/>
    <cellStyle name="强调文字颜色 1" xfId="44" builtinId="29"/>
    <cellStyle name="常规 2 2 2 4" xfId="45"/>
    <cellStyle name="20% - 强调文字颜色 5" xfId="46" builtinId="46"/>
    <cellStyle name="20% - 强调文字颜色 1" xfId="47" builtinId="30"/>
    <cellStyle name="40% - 强调文字颜色 1" xfId="48" builtinId="31"/>
    <cellStyle name="20% - 强调文字颜色 2" xfId="49" builtinId="34"/>
    <cellStyle name="40% - 强调文字颜色 2" xfId="50" builtinId="35"/>
    <cellStyle name="强调文字颜色 3" xfId="51" builtinId="37"/>
    <cellStyle name="常规 2 2 2 6" xfId="52"/>
    <cellStyle name="强调文字颜色 4" xfId="53" builtinId="41"/>
    <cellStyle name="常规 2 2 2 7" xfId="54"/>
    <cellStyle name="20% - 强调文字颜色 4" xfId="55" builtinId="42"/>
    <cellStyle name="40% - 强调文字颜色 4" xfId="56" builtinId="43"/>
    <cellStyle name="强调文字颜色 5" xfId="57" builtinId="45"/>
    <cellStyle name="常规 2 2 2 8" xfId="58"/>
    <cellStyle name="常规 2 2" xfId="59"/>
    <cellStyle name="40% - 强调文字颜色 5" xfId="60" builtinId="47"/>
    <cellStyle name="60% - 强调文字颜色 5" xfId="61" builtinId="48"/>
    <cellStyle name="常规 2 2 2 9" xfId="62"/>
    <cellStyle name="强调文字颜色 6" xfId="63" builtinId="49"/>
    <cellStyle name="40% - 强调文字颜色 6" xfId="64" builtinId="51"/>
    <cellStyle name="60% - 强调文字颜色 6" xfId="65" builtinId="52"/>
    <cellStyle name="常规 10" xfId="66"/>
    <cellStyle name="常规 11" xfId="67"/>
    <cellStyle name="常规 2 2 20" xfId="68"/>
    <cellStyle name="常规 2 2 15" xfId="69"/>
    <cellStyle name="常规 19" xfId="70"/>
    <cellStyle name="常规 2" xfId="71"/>
    <cellStyle name="常规 2 2 10" xfId="72"/>
    <cellStyle name="常规 2 2 11" xfId="73"/>
    <cellStyle name="常规 2 2 13" xfId="74"/>
    <cellStyle name="常规 2 2 14" xfId="75"/>
    <cellStyle name="常规 2 2 19" xfId="76"/>
    <cellStyle name="常规 2 2 2" xfId="77"/>
    <cellStyle name="常规 2 2 2 10" xfId="78"/>
    <cellStyle name="常规 2 2 2 11" xfId="79"/>
    <cellStyle name="常规 2 2 2 12" xfId="80"/>
    <cellStyle name="常规 2 2 2 13" xfId="81"/>
    <cellStyle name="常规 2 2 2 14" xfId="82"/>
    <cellStyle name="常规 2 2 2 15" xfId="83"/>
    <cellStyle name="常规 2 2 2 16" xfId="84"/>
    <cellStyle name="常规 2 2 2 17" xfId="85"/>
    <cellStyle name="常规 2 2 2 18" xfId="86"/>
    <cellStyle name="常规 2 2 2 19" xfId="87"/>
    <cellStyle name="常规 2 2 2 2" xfId="88"/>
    <cellStyle name="常规 2 2 2 3" xfId="89"/>
    <cellStyle name="常规 2 2 3" xfId="90"/>
    <cellStyle name="常规 2 2 3 10" xfId="91"/>
    <cellStyle name="常规 2 2 3 11" xfId="92"/>
    <cellStyle name="常规 2 2 3 12" xfId="93"/>
    <cellStyle name="常规 2 2 3 13" xfId="94"/>
    <cellStyle name="常规 2 2 3 14" xfId="95"/>
    <cellStyle name="常规 2 2 3 15" xfId="96"/>
    <cellStyle name="常规 2 2 3 16" xfId="97"/>
    <cellStyle name="常规 2 2 3 17" xfId="98"/>
    <cellStyle name="常规 2 2 3 18" xfId="99"/>
    <cellStyle name="常规 2 2 3 19" xfId="100"/>
    <cellStyle name="常规 2 2 3 2" xfId="101"/>
    <cellStyle name="常规 2 2 3 3" xfId="102"/>
    <cellStyle name="常规 2 2 3 4" xfId="103"/>
    <cellStyle name="常规 2 2 3 5" xfId="104"/>
    <cellStyle name="常规 2 2 3 6" xfId="105"/>
    <cellStyle name="常规 2 2 3 7" xfId="106"/>
    <cellStyle name="常规 2 2 3 8" xfId="107"/>
    <cellStyle name="常规 2 2 5" xfId="108"/>
    <cellStyle name="常规 2 2 6" xfId="109"/>
    <cellStyle name="常规 2 2 7" xfId="110"/>
    <cellStyle name="常规 2 2 8" xfId="111"/>
    <cellStyle name="常规 2 2 9" xfId="112"/>
    <cellStyle name="常规 2 3" xfId="113"/>
    <cellStyle name="常规 2 3 10" xfId="114"/>
    <cellStyle name="常规 2 3 12" xfId="115"/>
    <cellStyle name="常规 2 3 13" xfId="116"/>
    <cellStyle name="常规 2 3 14" xfId="117"/>
    <cellStyle name="常规 2 3 15" xfId="118"/>
    <cellStyle name="常规 2 3 16" xfId="119"/>
    <cellStyle name="常规 2 3 17" xfId="120"/>
    <cellStyle name="常规 2 3 18" xfId="121"/>
    <cellStyle name="常规 2 3 19" xfId="122"/>
    <cellStyle name="常规 2 3 2" xfId="123"/>
    <cellStyle name="常规 2 3 2 10" xfId="124"/>
    <cellStyle name="常规 2 3 2 11" xfId="125"/>
    <cellStyle name="常规 2 3 2 12" xfId="126"/>
    <cellStyle name="常规 2 3 2 14" xfId="127"/>
    <cellStyle name="常规 2 3 2 15" xfId="128"/>
    <cellStyle name="常规 2 3 2 16" xfId="129"/>
    <cellStyle name="常规 2 3 2 17" xfId="130"/>
    <cellStyle name="常规 2 3 2 18" xfId="131"/>
    <cellStyle name="常规 2 3 2 19" xfId="132"/>
    <cellStyle name="常规 2 3 2 2" xfId="133"/>
    <cellStyle name="常规 2 3 2 3" xfId="134"/>
    <cellStyle name="常规 2 3 2 4" xfId="135"/>
    <cellStyle name="常规 2 3 2 5" xfId="136"/>
    <cellStyle name="常规 2 3 2 6" xfId="137"/>
    <cellStyle name="常规 2 3 2 7" xfId="138"/>
    <cellStyle name="常规 2 3 2 8" xfId="139"/>
    <cellStyle name="常规 2 3 2 9" xfId="140"/>
    <cellStyle name="常规 2 3 3" xfId="141"/>
    <cellStyle name="常规 2 3 4" xfId="142"/>
    <cellStyle name="常规 2 3 5" xfId="143"/>
    <cellStyle name="常规 2 3 6" xfId="144"/>
    <cellStyle name="常规 2 3 7" xfId="145"/>
    <cellStyle name="常规 2 3 8" xfId="146"/>
    <cellStyle name="常规 2 3 9" xfId="147"/>
    <cellStyle name="常规 2 4" xfId="148"/>
    <cellStyle name="常规 2 4 10" xfId="149"/>
    <cellStyle name="常规 2 4 11" xfId="150"/>
    <cellStyle name="常规 2 4 12" xfId="151"/>
    <cellStyle name="常规 2 4 13" xfId="152"/>
    <cellStyle name="常规 2 4 14" xfId="153"/>
    <cellStyle name="常规 2 4 2" xfId="154"/>
    <cellStyle name="常规 2 4 15" xfId="155"/>
    <cellStyle name="常规 2 4 3" xfId="156"/>
    <cellStyle name="常规 2 4 16" xfId="157"/>
    <cellStyle name="常规 2 4 4" xfId="158"/>
    <cellStyle name="常规 2 4 17" xfId="159"/>
    <cellStyle name="常规 2 4 5" xfId="160"/>
    <cellStyle name="常规 2 4 18" xfId="161"/>
    <cellStyle name="常规 2 4 6" xfId="162"/>
    <cellStyle name="常规 2 4 7" xfId="163"/>
    <cellStyle name="常规 2 4 8" xfId="164"/>
    <cellStyle name="常规 2 4 9" xfId="165"/>
    <cellStyle name="常规 3" xfId="166"/>
    <cellStyle name="常规 4 2" xfId="167"/>
    <cellStyle name="常规 4 3" xfId="168"/>
    <cellStyle name="常规 4 4" xfId="169"/>
    <cellStyle name="常规 4 5" xfId="170"/>
    <cellStyle name="常规 5" xfId="171"/>
    <cellStyle name="常规 6 2" xfId="172"/>
    <cellStyle name="常规 7" xfId="173"/>
    <cellStyle name="常规 8" xfId="174"/>
    <cellStyle name="常规 9" xfId="17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7" sqref="A7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50"/>
  <sheetViews>
    <sheetView tabSelected="1" zoomScale="125" zoomScaleNormal="125" topLeftCell="A46" workbookViewId="0">
      <selection activeCell="O3" sqref="O3"/>
    </sheetView>
  </sheetViews>
  <sheetFormatPr defaultColWidth="8.75" defaultRowHeight="14.25"/>
  <cols>
    <col min="1" max="1" width="5.875" style="9" customWidth="1"/>
    <col min="2" max="2" width="7.7" style="9" customWidth="1"/>
    <col min="3" max="3" width="6.5" style="10" customWidth="1"/>
    <col min="4" max="4" width="7.625" style="9" customWidth="1"/>
    <col min="5" max="5" width="15.875" style="9" customWidth="1"/>
    <col min="6" max="6" width="15.375" style="9" customWidth="1"/>
    <col min="7" max="7" width="26.125" style="11" customWidth="1"/>
    <col min="8" max="8" width="8" style="12" customWidth="1"/>
    <col min="9" max="9" width="8" style="13" customWidth="1"/>
    <col min="10" max="11" width="9.1" style="13" customWidth="1"/>
    <col min="12" max="12" width="10.9" style="13" customWidth="1"/>
    <col min="13" max="13" width="16.125" style="14" customWidth="1"/>
    <col min="14" max="14" width="10" style="15" customWidth="1"/>
    <col min="15" max="16384" width="8.75" style="10"/>
  </cols>
  <sheetData>
    <row r="1" ht="21" customHeight="1" spans="1:2">
      <c r="A1" s="16" t="s">
        <v>0</v>
      </c>
      <c r="B1" s="16"/>
    </row>
    <row r="2" ht="25" customHeight="1" spans="1:14">
      <c r="A2" s="17" t="s">
        <v>1</v>
      </c>
      <c r="B2" s="17"/>
      <c r="C2" s="17"/>
      <c r="D2" s="17"/>
      <c r="E2" s="17"/>
      <c r="F2" s="17"/>
      <c r="G2" s="17"/>
      <c r="H2" s="18"/>
      <c r="I2" s="17"/>
      <c r="J2" s="17"/>
      <c r="K2" s="17"/>
      <c r="L2" s="17"/>
      <c r="M2" s="17"/>
      <c r="N2" s="17"/>
    </row>
    <row r="3" s="1" customFormat="1" ht="51" customHeight="1" spans="1:15">
      <c r="A3" s="19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19" t="s">
        <v>8</v>
      </c>
      <c r="H3" s="20" t="s">
        <v>9</v>
      </c>
      <c r="I3" s="51" t="s">
        <v>10</v>
      </c>
      <c r="J3" s="51" t="s">
        <v>11</v>
      </c>
      <c r="K3" s="51" t="s">
        <v>12</v>
      </c>
      <c r="L3" s="51" t="s">
        <v>13</v>
      </c>
      <c r="M3" s="19" t="s">
        <v>14</v>
      </c>
      <c r="N3" s="52" t="s">
        <v>15</v>
      </c>
      <c r="O3" s="53"/>
    </row>
    <row r="4" s="2" customFormat="1" ht="19.15" customHeight="1" spans="1:15">
      <c r="A4" s="21" t="s">
        <v>16</v>
      </c>
      <c r="B4" s="21"/>
      <c r="C4" s="21"/>
      <c r="D4" s="21"/>
      <c r="E4" s="21"/>
      <c r="F4" s="21"/>
      <c r="G4" s="22"/>
      <c r="H4" s="23">
        <f t="shared" ref="H4:L4" si="0">H5+H8+H12+H29+H31+H35+H38+H40+H48</f>
        <v>13844</v>
      </c>
      <c r="I4" s="54">
        <f t="shared" si="0"/>
        <v>10018</v>
      </c>
      <c r="J4" s="54">
        <f t="shared" si="0"/>
        <v>7017</v>
      </c>
      <c r="K4" s="54">
        <f t="shared" si="0"/>
        <v>397</v>
      </c>
      <c r="L4" s="54">
        <f t="shared" si="0"/>
        <v>6500</v>
      </c>
      <c r="M4" s="21"/>
      <c r="N4" s="55"/>
      <c r="O4" s="56"/>
    </row>
    <row r="5" s="2" customFormat="1" ht="26.25" customHeight="1" spans="1:14">
      <c r="A5" s="21" t="s">
        <v>17</v>
      </c>
      <c r="B5" s="21" t="s">
        <v>18</v>
      </c>
      <c r="C5" s="21"/>
      <c r="D5" s="21"/>
      <c r="E5" s="21"/>
      <c r="F5" s="21"/>
      <c r="G5" s="22"/>
      <c r="H5" s="23">
        <f t="shared" ref="H5:L5" si="1">H6+H7</f>
        <v>511</v>
      </c>
      <c r="I5" s="54">
        <f t="shared" si="1"/>
        <v>426</v>
      </c>
      <c r="J5" s="54">
        <f t="shared" si="1"/>
        <v>298</v>
      </c>
      <c r="K5" s="54">
        <f t="shared" si="1"/>
        <v>0</v>
      </c>
      <c r="L5" s="54">
        <f t="shared" si="1"/>
        <v>298</v>
      </c>
      <c r="M5" s="21"/>
      <c r="N5" s="55"/>
    </row>
    <row r="6" s="3" customFormat="1" ht="27" customHeight="1" spans="1:15">
      <c r="A6" s="24">
        <v>1</v>
      </c>
      <c r="B6" s="24" t="s">
        <v>18</v>
      </c>
      <c r="C6" s="24" t="s">
        <v>19</v>
      </c>
      <c r="D6" s="24" t="s">
        <v>20</v>
      </c>
      <c r="E6" s="25" t="s">
        <v>21</v>
      </c>
      <c r="F6" s="25" t="s">
        <v>22</v>
      </c>
      <c r="G6" s="26" t="s">
        <v>23</v>
      </c>
      <c r="H6" s="27">
        <v>252</v>
      </c>
      <c r="I6" s="25">
        <v>203</v>
      </c>
      <c r="J6" s="57">
        <f t="shared" ref="J6:J9" si="2">I6*0.7</f>
        <v>142</v>
      </c>
      <c r="K6" s="57"/>
      <c r="L6" s="57">
        <f t="shared" ref="L6:L7" si="3">I6*0.7</f>
        <v>142</v>
      </c>
      <c r="M6" s="32" t="s">
        <v>24</v>
      </c>
      <c r="N6" s="58"/>
      <c r="O6" s="59"/>
    </row>
    <row r="7" s="3" customFormat="1" ht="27" customHeight="1" spans="1:15">
      <c r="A7" s="24">
        <v>2</v>
      </c>
      <c r="B7" s="24" t="s">
        <v>18</v>
      </c>
      <c r="C7" s="24" t="s">
        <v>19</v>
      </c>
      <c r="D7" s="24" t="s">
        <v>25</v>
      </c>
      <c r="E7" s="25" t="s">
        <v>26</v>
      </c>
      <c r="F7" s="25" t="s">
        <v>22</v>
      </c>
      <c r="G7" s="26" t="s">
        <v>27</v>
      </c>
      <c r="H7" s="27">
        <v>259</v>
      </c>
      <c r="I7" s="25">
        <v>223</v>
      </c>
      <c r="J7" s="57">
        <f t="shared" si="2"/>
        <v>156</v>
      </c>
      <c r="K7" s="57"/>
      <c r="L7" s="57">
        <f t="shared" si="3"/>
        <v>156</v>
      </c>
      <c r="M7" s="32" t="s">
        <v>28</v>
      </c>
      <c r="N7" s="58"/>
      <c r="O7" s="59"/>
    </row>
    <row r="8" s="2" customFormat="1" ht="19.15" customHeight="1" spans="1:14">
      <c r="A8" s="28" t="s">
        <v>29</v>
      </c>
      <c r="B8" s="29" t="s">
        <v>30</v>
      </c>
      <c r="C8" s="30"/>
      <c r="D8" s="29"/>
      <c r="E8" s="29"/>
      <c r="F8" s="29"/>
      <c r="G8" s="31"/>
      <c r="H8" s="23">
        <f t="shared" ref="H8:L8" si="4">H9+H10+H11</f>
        <v>1174</v>
      </c>
      <c r="I8" s="54">
        <f t="shared" si="4"/>
        <v>915</v>
      </c>
      <c r="J8" s="54">
        <f t="shared" si="4"/>
        <v>641</v>
      </c>
      <c r="K8" s="54">
        <f t="shared" si="4"/>
        <v>195</v>
      </c>
      <c r="L8" s="54">
        <f t="shared" si="4"/>
        <v>446</v>
      </c>
      <c r="M8" s="30"/>
      <c r="N8" s="55"/>
    </row>
    <row r="9" s="3" customFormat="1" ht="48.75" customHeight="1" spans="1:14">
      <c r="A9" s="24">
        <v>3</v>
      </c>
      <c r="B9" s="24" t="s">
        <v>30</v>
      </c>
      <c r="C9" s="24" t="s">
        <v>31</v>
      </c>
      <c r="D9" s="24" t="s">
        <v>32</v>
      </c>
      <c r="E9" s="25" t="s">
        <v>33</v>
      </c>
      <c r="F9" s="25" t="s">
        <v>22</v>
      </c>
      <c r="G9" s="26" t="s">
        <v>34</v>
      </c>
      <c r="H9" s="27">
        <v>264</v>
      </c>
      <c r="I9" s="25">
        <v>223</v>
      </c>
      <c r="J9" s="57">
        <f t="shared" si="2"/>
        <v>156</v>
      </c>
      <c r="K9" s="57"/>
      <c r="L9" s="57">
        <f t="shared" ref="L9" si="5">I9*0.7</f>
        <v>156</v>
      </c>
      <c r="M9" s="32" t="s">
        <v>35</v>
      </c>
      <c r="N9" s="58"/>
    </row>
    <row r="10" s="3" customFormat="1" ht="60.75" customHeight="1" spans="1:14">
      <c r="A10" s="24">
        <v>4</v>
      </c>
      <c r="B10" s="24" t="s">
        <v>30</v>
      </c>
      <c r="C10" s="24" t="s">
        <v>31</v>
      </c>
      <c r="D10" s="24" t="s">
        <v>36</v>
      </c>
      <c r="E10" s="32" t="s">
        <v>37</v>
      </c>
      <c r="F10" s="32" t="s">
        <v>38</v>
      </c>
      <c r="G10" s="26" t="s">
        <v>39</v>
      </c>
      <c r="H10" s="33">
        <v>627</v>
      </c>
      <c r="I10" s="57">
        <v>458</v>
      </c>
      <c r="J10" s="57">
        <f t="shared" ref="J10:J28" si="6">I10*0.7</f>
        <v>321</v>
      </c>
      <c r="K10" s="57">
        <v>195</v>
      </c>
      <c r="L10" s="57">
        <v>126</v>
      </c>
      <c r="M10" s="32" t="s">
        <v>40</v>
      </c>
      <c r="N10" s="58"/>
    </row>
    <row r="11" s="3" customFormat="1" ht="34.5" customHeight="1" spans="1:14">
      <c r="A11" s="24">
        <v>5</v>
      </c>
      <c r="B11" s="34" t="s">
        <v>30</v>
      </c>
      <c r="C11" s="24" t="s">
        <v>41</v>
      </c>
      <c r="D11" s="34" t="s">
        <v>42</v>
      </c>
      <c r="E11" s="35" t="s">
        <v>43</v>
      </c>
      <c r="F11" s="35" t="s">
        <v>44</v>
      </c>
      <c r="G11" s="36" t="s">
        <v>45</v>
      </c>
      <c r="H11" s="37">
        <v>283</v>
      </c>
      <c r="I11" s="35">
        <v>234</v>
      </c>
      <c r="J11" s="57">
        <f t="shared" si="6"/>
        <v>164</v>
      </c>
      <c r="K11" s="57"/>
      <c r="L11" s="60">
        <f>I11*0.7</f>
        <v>164</v>
      </c>
      <c r="M11" s="61" t="s">
        <v>46</v>
      </c>
      <c r="N11" s="58"/>
    </row>
    <row r="12" s="4" customFormat="1" ht="19.15" customHeight="1" spans="1:14">
      <c r="A12" s="28" t="s">
        <v>47</v>
      </c>
      <c r="B12" s="38" t="s">
        <v>48</v>
      </c>
      <c r="C12" s="38"/>
      <c r="D12" s="38"/>
      <c r="E12" s="30"/>
      <c r="F12" s="38"/>
      <c r="G12" s="39"/>
      <c r="H12" s="40">
        <f t="shared" ref="H12:L12" si="7">H13+H14+H15+H16+H17+H18+H19+H21+H22+H23+H24+H25+H26+H27+H28</f>
        <v>4460</v>
      </c>
      <c r="I12" s="62">
        <f t="shared" si="7"/>
        <v>3359</v>
      </c>
      <c r="J12" s="62">
        <f t="shared" si="7"/>
        <v>2354</v>
      </c>
      <c r="K12" s="62">
        <f t="shared" si="7"/>
        <v>0</v>
      </c>
      <c r="L12" s="62">
        <f t="shared" si="7"/>
        <v>2354</v>
      </c>
      <c r="M12" s="30"/>
      <c r="N12" s="63"/>
    </row>
    <row r="13" s="5" customFormat="1" ht="27" customHeight="1" spans="1:14">
      <c r="A13" s="24">
        <v>6</v>
      </c>
      <c r="B13" s="24" t="s">
        <v>49</v>
      </c>
      <c r="C13" s="24" t="s">
        <v>50</v>
      </c>
      <c r="D13" s="24" t="s">
        <v>51</v>
      </c>
      <c r="E13" s="25" t="s">
        <v>52</v>
      </c>
      <c r="F13" s="25" t="s">
        <v>44</v>
      </c>
      <c r="G13" s="26" t="s">
        <v>53</v>
      </c>
      <c r="H13" s="27">
        <v>283</v>
      </c>
      <c r="I13" s="25">
        <v>210</v>
      </c>
      <c r="J13" s="57">
        <f t="shared" si="6"/>
        <v>147</v>
      </c>
      <c r="K13" s="57"/>
      <c r="L13" s="57">
        <f t="shared" ref="L13:L28" si="8">I13*0.7</f>
        <v>147</v>
      </c>
      <c r="M13" s="32" t="s">
        <v>54</v>
      </c>
      <c r="N13" s="58"/>
    </row>
    <row r="14" s="5" customFormat="1" ht="27" customHeight="1" spans="1:14">
      <c r="A14" s="24">
        <v>7</v>
      </c>
      <c r="B14" s="24" t="s">
        <v>49</v>
      </c>
      <c r="C14" s="24" t="s">
        <v>50</v>
      </c>
      <c r="D14" s="24" t="s">
        <v>55</v>
      </c>
      <c r="E14" s="25" t="s">
        <v>56</v>
      </c>
      <c r="F14" s="25" t="s">
        <v>57</v>
      </c>
      <c r="G14" s="26" t="s">
        <v>58</v>
      </c>
      <c r="H14" s="27">
        <v>399</v>
      </c>
      <c r="I14" s="25">
        <v>335</v>
      </c>
      <c r="J14" s="57">
        <f t="shared" si="6"/>
        <v>235</v>
      </c>
      <c r="K14" s="57"/>
      <c r="L14" s="57">
        <f t="shared" si="8"/>
        <v>235</v>
      </c>
      <c r="M14" s="32" t="s">
        <v>59</v>
      </c>
      <c r="N14" s="58"/>
    </row>
    <row r="15" s="5" customFormat="1" ht="27" customHeight="1" spans="1:14">
      <c r="A15" s="24">
        <v>8</v>
      </c>
      <c r="B15" s="24" t="s">
        <v>49</v>
      </c>
      <c r="C15" s="24" t="s">
        <v>60</v>
      </c>
      <c r="D15" s="24" t="s">
        <v>61</v>
      </c>
      <c r="E15" s="25" t="s">
        <v>62</v>
      </c>
      <c r="F15" s="25" t="s">
        <v>63</v>
      </c>
      <c r="G15" s="26" t="s">
        <v>64</v>
      </c>
      <c r="H15" s="27">
        <v>259</v>
      </c>
      <c r="I15" s="25">
        <v>201</v>
      </c>
      <c r="J15" s="57">
        <f t="shared" si="6"/>
        <v>141</v>
      </c>
      <c r="K15" s="57"/>
      <c r="L15" s="57">
        <f t="shared" si="8"/>
        <v>141</v>
      </c>
      <c r="M15" s="32" t="s">
        <v>65</v>
      </c>
      <c r="N15" s="58"/>
    </row>
    <row r="16" s="5" customFormat="1" ht="27" customHeight="1" spans="1:14">
      <c r="A16" s="24">
        <v>9</v>
      </c>
      <c r="B16" s="24" t="s">
        <v>49</v>
      </c>
      <c r="C16" s="24" t="s">
        <v>50</v>
      </c>
      <c r="D16" s="24" t="s">
        <v>66</v>
      </c>
      <c r="E16" s="25" t="s">
        <v>67</v>
      </c>
      <c r="F16" s="25" t="s">
        <v>63</v>
      </c>
      <c r="G16" s="26" t="s">
        <v>64</v>
      </c>
      <c r="H16" s="27">
        <v>340</v>
      </c>
      <c r="I16" s="25">
        <v>201</v>
      </c>
      <c r="J16" s="57">
        <f t="shared" si="6"/>
        <v>141</v>
      </c>
      <c r="K16" s="57"/>
      <c r="L16" s="57">
        <f t="shared" si="8"/>
        <v>141</v>
      </c>
      <c r="M16" s="32" t="s">
        <v>68</v>
      </c>
      <c r="N16" s="58"/>
    </row>
    <row r="17" s="5" customFormat="1" ht="27" customHeight="1" spans="1:14">
      <c r="A17" s="24">
        <v>10</v>
      </c>
      <c r="B17" s="24" t="s">
        <v>49</v>
      </c>
      <c r="C17" s="24" t="s">
        <v>69</v>
      </c>
      <c r="D17" s="24" t="s">
        <v>70</v>
      </c>
      <c r="E17" s="25" t="s">
        <v>71</v>
      </c>
      <c r="F17" s="25" t="s">
        <v>63</v>
      </c>
      <c r="G17" s="26" t="s">
        <v>64</v>
      </c>
      <c r="H17" s="27">
        <v>341</v>
      </c>
      <c r="I17" s="25">
        <v>267</v>
      </c>
      <c r="J17" s="57">
        <f t="shared" si="6"/>
        <v>187</v>
      </c>
      <c r="K17" s="57"/>
      <c r="L17" s="57">
        <f t="shared" si="8"/>
        <v>187</v>
      </c>
      <c r="M17" s="32" t="s">
        <v>72</v>
      </c>
      <c r="N17" s="58"/>
    </row>
    <row r="18" s="5" customFormat="1" ht="49.5" customHeight="1" spans="1:14">
      <c r="A18" s="24">
        <v>11</v>
      </c>
      <c r="B18" s="24" t="s">
        <v>49</v>
      </c>
      <c r="C18" s="24" t="s">
        <v>50</v>
      </c>
      <c r="D18" s="24" t="s">
        <v>73</v>
      </c>
      <c r="E18" s="25" t="s">
        <v>74</v>
      </c>
      <c r="F18" s="25" t="s">
        <v>75</v>
      </c>
      <c r="G18" s="26" t="s">
        <v>76</v>
      </c>
      <c r="H18" s="27">
        <v>300</v>
      </c>
      <c r="I18" s="25">
        <v>218</v>
      </c>
      <c r="J18" s="57">
        <f t="shared" si="6"/>
        <v>153</v>
      </c>
      <c r="K18" s="57"/>
      <c r="L18" s="57">
        <f t="shared" si="8"/>
        <v>153</v>
      </c>
      <c r="M18" s="32" t="s">
        <v>77</v>
      </c>
      <c r="N18" s="58"/>
    </row>
    <row r="19" s="5" customFormat="1" ht="27" customHeight="1" spans="1:14">
      <c r="A19" s="24">
        <v>12</v>
      </c>
      <c r="B19" s="24" t="s">
        <v>49</v>
      </c>
      <c r="C19" s="24" t="s">
        <v>69</v>
      </c>
      <c r="D19" s="24" t="s">
        <v>78</v>
      </c>
      <c r="E19" s="25" t="s">
        <v>79</v>
      </c>
      <c r="F19" s="25" t="s">
        <v>63</v>
      </c>
      <c r="G19" s="26" t="s">
        <v>80</v>
      </c>
      <c r="H19" s="27">
        <v>287</v>
      </c>
      <c r="I19" s="25">
        <v>230</v>
      </c>
      <c r="J19" s="57">
        <f t="shared" si="6"/>
        <v>161</v>
      </c>
      <c r="K19" s="57"/>
      <c r="L19" s="57">
        <f t="shared" si="8"/>
        <v>161</v>
      </c>
      <c r="M19" s="32" t="s">
        <v>81</v>
      </c>
      <c r="N19" s="58"/>
    </row>
    <row r="20" s="5" customFormat="1" ht="27" hidden="1" customHeight="1" spans="1:14">
      <c r="A20" s="24"/>
      <c r="B20" s="24"/>
      <c r="C20" s="24"/>
      <c r="D20" s="24"/>
      <c r="E20" s="25"/>
      <c r="F20" s="25"/>
      <c r="G20" s="26"/>
      <c r="H20" s="27"/>
      <c r="I20" s="25"/>
      <c r="J20" s="57">
        <f t="shared" si="6"/>
        <v>0</v>
      </c>
      <c r="K20" s="57"/>
      <c r="L20" s="57"/>
      <c r="M20" s="32"/>
      <c r="N20" s="58"/>
    </row>
    <row r="21" s="5" customFormat="1" ht="27" customHeight="1" spans="1:14">
      <c r="A21" s="24">
        <v>17</v>
      </c>
      <c r="B21" s="24" t="s">
        <v>49</v>
      </c>
      <c r="C21" s="24" t="s">
        <v>69</v>
      </c>
      <c r="D21" s="24" t="s">
        <v>82</v>
      </c>
      <c r="E21" s="25" t="s">
        <v>83</v>
      </c>
      <c r="F21" s="25" t="s">
        <v>63</v>
      </c>
      <c r="G21" s="26" t="s">
        <v>84</v>
      </c>
      <c r="H21" s="27">
        <v>283</v>
      </c>
      <c r="I21" s="25">
        <v>238</v>
      </c>
      <c r="J21" s="57">
        <f t="shared" si="6"/>
        <v>167</v>
      </c>
      <c r="K21" s="57"/>
      <c r="L21" s="57">
        <f t="shared" si="8"/>
        <v>167</v>
      </c>
      <c r="M21" s="32" t="s">
        <v>85</v>
      </c>
      <c r="N21" s="58"/>
    </row>
    <row r="22" s="5" customFormat="1" ht="48" customHeight="1" spans="1:14">
      <c r="A22" s="24">
        <v>19</v>
      </c>
      <c r="B22" s="24" t="s">
        <v>49</v>
      </c>
      <c r="C22" s="24" t="s">
        <v>69</v>
      </c>
      <c r="D22" s="24" t="s">
        <v>86</v>
      </c>
      <c r="E22" s="25" t="s">
        <v>87</v>
      </c>
      <c r="F22" s="25" t="s">
        <v>88</v>
      </c>
      <c r="G22" s="26" t="s">
        <v>89</v>
      </c>
      <c r="H22" s="27">
        <v>286</v>
      </c>
      <c r="I22" s="25">
        <v>203</v>
      </c>
      <c r="J22" s="57">
        <f t="shared" si="6"/>
        <v>142</v>
      </c>
      <c r="K22" s="57"/>
      <c r="L22" s="57">
        <f t="shared" si="8"/>
        <v>142</v>
      </c>
      <c r="M22" s="32" t="s">
        <v>90</v>
      </c>
      <c r="N22" s="58"/>
    </row>
    <row r="23" s="5" customFormat="1" ht="27" customHeight="1" spans="1:14">
      <c r="A23" s="24">
        <v>20</v>
      </c>
      <c r="B23" s="24" t="s">
        <v>49</v>
      </c>
      <c r="C23" s="24" t="s">
        <v>60</v>
      </c>
      <c r="D23" s="24" t="s">
        <v>91</v>
      </c>
      <c r="E23" s="25" t="s">
        <v>92</v>
      </c>
      <c r="F23" s="25" t="s">
        <v>88</v>
      </c>
      <c r="G23" s="26" t="s">
        <v>93</v>
      </c>
      <c r="H23" s="27">
        <v>265</v>
      </c>
      <c r="I23" s="25">
        <v>200</v>
      </c>
      <c r="J23" s="57">
        <f t="shared" si="6"/>
        <v>140</v>
      </c>
      <c r="K23" s="57"/>
      <c r="L23" s="57">
        <f t="shared" si="8"/>
        <v>140</v>
      </c>
      <c r="M23" s="32" t="s">
        <v>94</v>
      </c>
      <c r="N23" s="58"/>
    </row>
    <row r="24" s="5" customFormat="1" ht="44.25" customHeight="1" spans="1:14">
      <c r="A24" s="24">
        <v>21</v>
      </c>
      <c r="B24" s="24" t="s">
        <v>49</v>
      </c>
      <c r="C24" s="24" t="s">
        <v>69</v>
      </c>
      <c r="D24" s="24" t="s">
        <v>78</v>
      </c>
      <c r="E24" s="25" t="s">
        <v>95</v>
      </c>
      <c r="F24" s="25" t="s">
        <v>88</v>
      </c>
      <c r="G24" s="26" t="s">
        <v>96</v>
      </c>
      <c r="H24" s="27">
        <v>292</v>
      </c>
      <c r="I24" s="25">
        <v>205</v>
      </c>
      <c r="J24" s="57">
        <f t="shared" si="6"/>
        <v>144</v>
      </c>
      <c r="K24" s="57"/>
      <c r="L24" s="57">
        <f t="shared" si="8"/>
        <v>144</v>
      </c>
      <c r="M24" s="32" t="s">
        <v>97</v>
      </c>
      <c r="N24" s="58"/>
    </row>
    <row r="25" s="5" customFormat="1" ht="47.25" customHeight="1" spans="1:14">
      <c r="A25" s="24">
        <v>22</v>
      </c>
      <c r="B25" s="24" t="s">
        <v>49</v>
      </c>
      <c r="C25" s="24" t="s">
        <v>69</v>
      </c>
      <c r="D25" s="24" t="s">
        <v>98</v>
      </c>
      <c r="E25" s="25" t="s">
        <v>99</v>
      </c>
      <c r="F25" s="25" t="s">
        <v>100</v>
      </c>
      <c r="G25" s="26" t="s">
        <v>101</v>
      </c>
      <c r="H25" s="27">
        <v>289</v>
      </c>
      <c r="I25" s="25">
        <v>215</v>
      </c>
      <c r="J25" s="57">
        <f t="shared" si="6"/>
        <v>151</v>
      </c>
      <c r="K25" s="57"/>
      <c r="L25" s="57">
        <f t="shared" si="8"/>
        <v>151</v>
      </c>
      <c r="M25" s="32" t="s">
        <v>102</v>
      </c>
      <c r="N25" s="58"/>
    </row>
    <row r="26" s="5" customFormat="1" ht="27" customHeight="1" spans="1:14">
      <c r="A26" s="24">
        <v>23</v>
      </c>
      <c r="B26" s="24" t="s">
        <v>49</v>
      </c>
      <c r="C26" s="24" t="s">
        <v>50</v>
      </c>
      <c r="D26" s="24" t="s">
        <v>55</v>
      </c>
      <c r="E26" s="25" t="s">
        <v>103</v>
      </c>
      <c r="F26" s="25" t="s">
        <v>100</v>
      </c>
      <c r="G26" s="26" t="s">
        <v>104</v>
      </c>
      <c r="H26" s="27">
        <v>296</v>
      </c>
      <c r="I26" s="25">
        <v>221</v>
      </c>
      <c r="J26" s="57">
        <f t="shared" si="6"/>
        <v>155</v>
      </c>
      <c r="K26" s="57"/>
      <c r="L26" s="57">
        <f t="shared" si="8"/>
        <v>155</v>
      </c>
      <c r="M26" s="32" t="s">
        <v>105</v>
      </c>
      <c r="N26" s="58"/>
    </row>
    <row r="27" s="5" customFormat="1" ht="27" customHeight="1" spans="1:14">
      <c r="A27" s="24">
        <v>24</v>
      </c>
      <c r="B27" s="24" t="s">
        <v>49</v>
      </c>
      <c r="C27" s="24" t="s">
        <v>106</v>
      </c>
      <c r="D27" s="24" t="s">
        <v>55</v>
      </c>
      <c r="E27" s="25" t="s">
        <v>107</v>
      </c>
      <c r="F27" s="25" t="s">
        <v>22</v>
      </c>
      <c r="G27" s="26" t="s">
        <v>108</v>
      </c>
      <c r="H27" s="27">
        <v>262</v>
      </c>
      <c r="I27" s="25">
        <v>202</v>
      </c>
      <c r="J27" s="57">
        <f t="shared" si="6"/>
        <v>141</v>
      </c>
      <c r="K27" s="57"/>
      <c r="L27" s="57">
        <f t="shared" si="8"/>
        <v>141</v>
      </c>
      <c r="M27" s="32" t="s">
        <v>109</v>
      </c>
      <c r="N27" s="58"/>
    </row>
    <row r="28" s="5" customFormat="1" ht="54.75" customHeight="1" spans="1:14">
      <c r="A28" s="24">
        <v>25</v>
      </c>
      <c r="B28" s="24" t="s">
        <v>49</v>
      </c>
      <c r="C28" s="24" t="s">
        <v>50</v>
      </c>
      <c r="D28" s="24" t="s">
        <v>51</v>
      </c>
      <c r="E28" s="25" t="s">
        <v>110</v>
      </c>
      <c r="F28" s="25" t="s">
        <v>111</v>
      </c>
      <c r="G28" s="26" t="s">
        <v>112</v>
      </c>
      <c r="H28" s="27">
        <v>278</v>
      </c>
      <c r="I28" s="25">
        <v>213</v>
      </c>
      <c r="J28" s="57">
        <f t="shared" si="6"/>
        <v>149</v>
      </c>
      <c r="K28" s="57"/>
      <c r="L28" s="57">
        <f t="shared" si="8"/>
        <v>149</v>
      </c>
      <c r="M28" s="32" t="s">
        <v>113</v>
      </c>
      <c r="N28" s="58"/>
    </row>
    <row r="29" s="4" customFormat="1" ht="19.15" customHeight="1" spans="1:14">
      <c r="A29" s="30" t="s">
        <v>114</v>
      </c>
      <c r="B29" s="30" t="s">
        <v>115</v>
      </c>
      <c r="C29" s="41"/>
      <c r="D29" s="30"/>
      <c r="E29" s="30"/>
      <c r="F29" s="30"/>
      <c r="G29" s="39"/>
      <c r="H29" s="42">
        <f t="shared" ref="H29:L29" si="9">H30</f>
        <v>299</v>
      </c>
      <c r="I29" s="64">
        <f t="shared" si="9"/>
        <v>201</v>
      </c>
      <c r="J29" s="64">
        <f t="shared" si="9"/>
        <v>141</v>
      </c>
      <c r="K29" s="64">
        <f t="shared" si="9"/>
        <v>0</v>
      </c>
      <c r="L29" s="64">
        <f t="shared" si="9"/>
        <v>21</v>
      </c>
      <c r="M29" s="30"/>
      <c r="N29" s="63"/>
    </row>
    <row r="30" s="6" customFormat="1" ht="30.75" customHeight="1" spans="1:14">
      <c r="A30" s="24">
        <v>26</v>
      </c>
      <c r="B30" s="24" t="s">
        <v>115</v>
      </c>
      <c r="C30" s="24" t="s">
        <v>116</v>
      </c>
      <c r="D30" s="24" t="s">
        <v>117</v>
      </c>
      <c r="E30" s="25" t="s">
        <v>118</v>
      </c>
      <c r="F30" s="25" t="s">
        <v>63</v>
      </c>
      <c r="G30" s="26" t="s">
        <v>119</v>
      </c>
      <c r="H30" s="27">
        <v>299</v>
      </c>
      <c r="I30" s="25">
        <v>201</v>
      </c>
      <c r="J30" s="57">
        <f t="shared" ref="J30:J34" si="10">I30*0.7</f>
        <v>141</v>
      </c>
      <c r="K30" s="57"/>
      <c r="L30" s="57">
        <v>21</v>
      </c>
      <c r="M30" s="32" t="s">
        <v>120</v>
      </c>
      <c r="N30" s="58"/>
    </row>
    <row r="31" s="2" customFormat="1" ht="23.25" customHeight="1" spans="1:14">
      <c r="A31" s="43" t="s">
        <v>121</v>
      </c>
      <c r="B31" s="38" t="s">
        <v>122</v>
      </c>
      <c r="C31" s="38"/>
      <c r="D31" s="38"/>
      <c r="E31" s="30"/>
      <c r="F31" s="38"/>
      <c r="G31" s="39"/>
      <c r="H31" s="40">
        <f t="shared" ref="H31:L31" si="11">H32+H33+H34</f>
        <v>1667</v>
      </c>
      <c r="I31" s="62">
        <f t="shared" si="11"/>
        <v>1122</v>
      </c>
      <c r="J31" s="62">
        <f t="shared" si="11"/>
        <v>786</v>
      </c>
      <c r="K31" s="62">
        <f t="shared" si="11"/>
        <v>0</v>
      </c>
      <c r="L31" s="62">
        <f t="shared" si="11"/>
        <v>786</v>
      </c>
      <c r="M31" s="30"/>
      <c r="N31" s="55"/>
    </row>
    <row r="32" s="3" customFormat="1" ht="30.75" customHeight="1" spans="1:14">
      <c r="A32" s="24">
        <v>27</v>
      </c>
      <c r="B32" s="24" t="s">
        <v>122</v>
      </c>
      <c r="C32" s="24" t="s">
        <v>123</v>
      </c>
      <c r="D32" s="24" t="s">
        <v>124</v>
      </c>
      <c r="E32" s="25" t="s">
        <v>125</v>
      </c>
      <c r="F32" s="25" t="s">
        <v>126</v>
      </c>
      <c r="G32" s="26" t="s">
        <v>127</v>
      </c>
      <c r="H32" s="27">
        <v>344</v>
      </c>
      <c r="I32" s="25">
        <v>268</v>
      </c>
      <c r="J32" s="57">
        <f t="shared" si="10"/>
        <v>188</v>
      </c>
      <c r="K32" s="57"/>
      <c r="L32" s="57">
        <f>I32*0.7</f>
        <v>188</v>
      </c>
      <c r="M32" s="32" t="s">
        <v>128</v>
      </c>
      <c r="N32" s="58"/>
    </row>
    <row r="33" s="3" customFormat="1" ht="27.75" customHeight="1" spans="1:14">
      <c r="A33" s="24">
        <v>28</v>
      </c>
      <c r="B33" s="24" t="s">
        <v>122</v>
      </c>
      <c r="C33" s="24" t="s">
        <v>129</v>
      </c>
      <c r="D33" s="24" t="s">
        <v>130</v>
      </c>
      <c r="E33" s="25" t="s">
        <v>131</v>
      </c>
      <c r="F33" s="25" t="s">
        <v>132</v>
      </c>
      <c r="G33" s="26" t="s">
        <v>133</v>
      </c>
      <c r="H33" s="27">
        <v>357</v>
      </c>
      <c r="I33" s="25">
        <v>270</v>
      </c>
      <c r="J33" s="57">
        <f t="shared" si="10"/>
        <v>189</v>
      </c>
      <c r="K33" s="57"/>
      <c r="L33" s="57">
        <f>I33*0.7</f>
        <v>189</v>
      </c>
      <c r="M33" s="32" t="s">
        <v>134</v>
      </c>
      <c r="N33" s="58"/>
    </row>
    <row r="34" s="3" customFormat="1" ht="27.75" customHeight="1" spans="1:14">
      <c r="A34" s="44">
        <v>29</v>
      </c>
      <c r="B34" s="34" t="s">
        <v>122</v>
      </c>
      <c r="C34" s="24" t="s">
        <v>135</v>
      </c>
      <c r="D34" s="34" t="s">
        <v>136</v>
      </c>
      <c r="E34" s="35" t="s">
        <v>137</v>
      </c>
      <c r="F34" s="35" t="s">
        <v>138</v>
      </c>
      <c r="G34" s="36" t="s">
        <v>139</v>
      </c>
      <c r="H34" s="37">
        <v>966</v>
      </c>
      <c r="I34" s="35">
        <v>584</v>
      </c>
      <c r="J34" s="57">
        <f t="shared" si="10"/>
        <v>409</v>
      </c>
      <c r="K34" s="57"/>
      <c r="L34" s="57">
        <f>I34*0.7</f>
        <v>409</v>
      </c>
      <c r="M34" s="61" t="s">
        <v>140</v>
      </c>
      <c r="N34" s="58"/>
    </row>
    <row r="35" ht="28.5" customHeight="1" spans="1:14">
      <c r="A35" s="45" t="s">
        <v>141</v>
      </c>
      <c r="B35" s="45" t="s">
        <v>142</v>
      </c>
      <c r="C35" s="46"/>
      <c r="D35" s="45"/>
      <c r="E35" s="47"/>
      <c r="F35" s="47"/>
      <c r="G35" s="48"/>
      <c r="H35" s="49">
        <f t="shared" ref="H35:L35" si="12">H36+H37</f>
        <v>865</v>
      </c>
      <c r="I35" s="65">
        <f t="shared" si="12"/>
        <v>717</v>
      </c>
      <c r="J35" s="65">
        <f t="shared" si="12"/>
        <v>502</v>
      </c>
      <c r="K35" s="65">
        <f t="shared" si="12"/>
        <v>202</v>
      </c>
      <c r="L35" s="65">
        <f t="shared" si="12"/>
        <v>300</v>
      </c>
      <c r="M35" s="66"/>
      <c r="N35" s="67"/>
    </row>
    <row r="36" s="3" customFormat="1" ht="28.5" customHeight="1" spans="1:14">
      <c r="A36" s="24">
        <v>30</v>
      </c>
      <c r="B36" s="24" t="s">
        <v>143</v>
      </c>
      <c r="C36" s="24" t="s">
        <v>144</v>
      </c>
      <c r="D36" s="24" t="s">
        <v>145</v>
      </c>
      <c r="E36" s="25" t="s">
        <v>146</v>
      </c>
      <c r="F36" s="25" t="s">
        <v>147</v>
      </c>
      <c r="G36" s="26" t="s">
        <v>148</v>
      </c>
      <c r="H36" s="27">
        <v>446</v>
      </c>
      <c r="I36" s="25">
        <v>387</v>
      </c>
      <c r="J36" s="57">
        <f t="shared" ref="J36:J39" si="13">I36*0.7</f>
        <v>271</v>
      </c>
      <c r="K36" s="57"/>
      <c r="L36" s="57">
        <f t="shared" ref="L36" si="14">I36*0.7</f>
        <v>271</v>
      </c>
      <c r="M36" s="32" t="s">
        <v>149</v>
      </c>
      <c r="N36" s="58"/>
    </row>
    <row r="37" s="3" customFormat="1" ht="72" customHeight="1" spans="1:14">
      <c r="A37" s="50">
        <v>31</v>
      </c>
      <c r="B37" s="24" t="s">
        <v>143</v>
      </c>
      <c r="C37" s="24" t="s">
        <v>144</v>
      </c>
      <c r="D37" s="24" t="s">
        <v>150</v>
      </c>
      <c r="E37" s="32" t="s">
        <v>151</v>
      </c>
      <c r="F37" s="24" t="s">
        <v>152</v>
      </c>
      <c r="G37" s="26" t="s">
        <v>153</v>
      </c>
      <c r="H37" s="33">
        <v>419</v>
      </c>
      <c r="I37" s="57">
        <v>330</v>
      </c>
      <c r="J37" s="57">
        <f t="shared" si="13"/>
        <v>231</v>
      </c>
      <c r="K37" s="57">
        <v>202</v>
      </c>
      <c r="L37" s="57">
        <v>29</v>
      </c>
      <c r="M37" s="32" t="s">
        <v>154</v>
      </c>
      <c r="N37" s="58"/>
    </row>
    <row r="38" ht="26.25" customHeight="1" spans="1:14">
      <c r="A38" s="45" t="s">
        <v>155</v>
      </c>
      <c r="B38" s="45" t="s">
        <v>156</v>
      </c>
      <c r="C38" s="46"/>
      <c r="D38" s="45"/>
      <c r="E38" s="47"/>
      <c r="F38" s="47"/>
      <c r="G38" s="48"/>
      <c r="H38" s="49">
        <f t="shared" ref="H38:L38" si="15">H39</f>
        <v>377</v>
      </c>
      <c r="I38" s="65">
        <f t="shared" si="15"/>
        <v>245</v>
      </c>
      <c r="J38" s="65">
        <f t="shared" si="15"/>
        <v>172</v>
      </c>
      <c r="K38" s="65">
        <f t="shared" si="15"/>
        <v>0</v>
      </c>
      <c r="L38" s="65">
        <f t="shared" si="15"/>
        <v>172</v>
      </c>
      <c r="M38" s="66"/>
      <c r="N38" s="67"/>
    </row>
    <row r="39" s="7" customFormat="1" ht="32.25" customHeight="1" spans="1:14">
      <c r="A39" s="24">
        <v>32</v>
      </c>
      <c r="B39" s="24" t="s">
        <v>156</v>
      </c>
      <c r="C39" s="24" t="s">
        <v>157</v>
      </c>
      <c r="D39" s="24" t="s">
        <v>158</v>
      </c>
      <c r="E39" s="25" t="s">
        <v>159</v>
      </c>
      <c r="F39" s="25" t="s">
        <v>160</v>
      </c>
      <c r="G39" s="26" t="s">
        <v>161</v>
      </c>
      <c r="H39" s="27">
        <v>377</v>
      </c>
      <c r="I39" s="25">
        <v>245</v>
      </c>
      <c r="J39" s="57">
        <f t="shared" si="13"/>
        <v>172</v>
      </c>
      <c r="K39" s="57"/>
      <c r="L39" s="57">
        <f>I39*0.7</f>
        <v>172</v>
      </c>
      <c r="M39" s="32" t="s">
        <v>162</v>
      </c>
      <c r="N39" s="58"/>
    </row>
    <row r="40" ht="23.25" customHeight="1" spans="1:14">
      <c r="A40" s="45" t="s">
        <v>163</v>
      </c>
      <c r="B40" s="45" t="s">
        <v>164</v>
      </c>
      <c r="C40" s="46"/>
      <c r="D40" s="45"/>
      <c r="E40" s="47"/>
      <c r="F40" s="47"/>
      <c r="G40" s="48"/>
      <c r="H40" s="49">
        <f t="shared" ref="H40:L40" si="16">H41+H42+H43+H44+H45+H46+H47</f>
        <v>3578</v>
      </c>
      <c r="I40" s="65">
        <f t="shared" si="16"/>
        <v>2488</v>
      </c>
      <c r="J40" s="65">
        <f t="shared" si="16"/>
        <v>1741</v>
      </c>
      <c r="K40" s="65">
        <f t="shared" si="16"/>
        <v>0</v>
      </c>
      <c r="L40" s="65">
        <f t="shared" si="16"/>
        <v>1741</v>
      </c>
      <c r="M40" s="66"/>
      <c r="N40" s="67"/>
    </row>
    <row r="41" s="7" customFormat="1" ht="24" customHeight="1" spans="1:14">
      <c r="A41" s="24">
        <v>33</v>
      </c>
      <c r="B41" s="24" t="s">
        <v>165</v>
      </c>
      <c r="C41" s="24" t="s">
        <v>166</v>
      </c>
      <c r="D41" s="24" t="s">
        <v>167</v>
      </c>
      <c r="E41" s="25" t="s">
        <v>168</v>
      </c>
      <c r="F41" s="25" t="s">
        <v>169</v>
      </c>
      <c r="G41" s="26" t="s">
        <v>170</v>
      </c>
      <c r="H41" s="27">
        <v>267</v>
      </c>
      <c r="I41" s="25">
        <v>203</v>
      </c>
      <c r="J41" s="57">
        <f t="shared" ref="J41:J47" si="17">I41*0.7</f>
        <v>142</v>
      </c>
      <c r="K41" s="57"/>
      <c r="L41" s="57">
        <f t="shared" ref="L41:L47" si="18">I41*0.7</f>
        <v>142</v>
      </c>
      <c r="M41" s="32" t="s">
        <v>171</v>
      </c>
      <c r="N41" s="58"/>
    </row>
    <row r="42" s="7" customFormat="1" ht="26.25" customHeight="1" spans="1:14">
      <c r="A42" s="24">
        <v>34</v>
      </c>
      <c r="B42" s="24" t="s">
        <v>165</v>
      </c>
      <c r="C42" s="24" t="s">
        <v>172</v>
      </c>
      <c r="D42" s="24" t="s">
        <v>173</v>
      </c>
      <c r="E42" s="25" t="s">
        <v>174</v>
      </c>
      <c r="F42" s="25" t="s">
        <v>175</v>
      </c>
      <c r="G42" s="26" t="s">
        <v>176</v>
      </c>
      <c r="H42" s="27">
        <v>246</v>
      </c>
      <c r="I42" s="25">
        <v>209</v>
      </c>
      <c r="J42" s="57">
        <f t="shared" si="17"/>
        <v>146</v>
      </c>
      <c r="K42" s="57"/>
      <c r="L42" s="57">
        <f t="shared" si="18"/>
        <v>146</v>
      </c>
      <c r="M42" s="32" t="s">
        <v>177</v>
      </c>
      <c r="N42" s="58"/>
    </row>
    <row r="43" s="7" customFormat="1" ht="23.25" customHeight="1" spans="1:14">
      <c r="A43" s="24">
        <v>35</v>
      </c>
      <c r="B43" s="24" t="s">
        <v>165</v>
      </c>
      <c r="C43" s="24" t="s">
        <v>178</v>
      </c>
      <c r="D43" s="24" t="s">
        <v>158</v>
      </c>
      <c r="E43" s="25" t="s">
        <v>179</v>
      </c>
      <c r="F43" s="25" t="s">
        <v>180</v>
      </c>
      <c r="G43" s="26" t="s">
        <v>181</v>
      </c>
      <c r="H43" s="27">
        <v>445</v>
      </c>
      <c r="I43" s="25">
        <v>414</v>
      </c>
      <c r="J43" s="57">
        <f t="shared" si="17"/>
        <v>290</v>
      </c>
      <c r="K43" s="57"/>
      <c r="L43" s="57">
        <f t="shared" si="18"/>
        <v>290</v>
      </c>
      <c r="M43" s="32" t="s">
        <v>182</v>
      </c>
      <c r="N43" s="58"/>
    </row>
    <row r="44" s="7" customFormat="1" ht="21" customHeight="1" spans="1:14">
      <c r="A44" s="24">
        <v>36</v>
      </c>
      <c r="B44" s="24" t="s">
        <v>165</v>
      </c>
      <c r="C44" s="24" t="s">
        <v>183</v>
      </c>
      <c r="D44" s="24" t="s">
        <v>124</v>
      </c>
      <c r="E44" s="25" t="s">
        <v>184</v>
      </c>
      <c r="F44" s="25" t="s">
        <v>180</v>
      </c>
      <c r="G44" s="26" t="s">
        <v>185</v>
      </c>
      <c r="H44" s="27">
        <v>664</v>
      </c>
      <c r="I44" s="25">
        <v>449</v>
      </c>
      <c r="J44" s="57">
        <f t="shared" si="17"/>
        <v>314</v>
      </c>
      <c r="K44" s="57"/>
      <c r="L44" s="57">
        <f t="shared" si="18"/>
        <v>314</v>
      </c>
      <c r="M44" s="32" t="s">
        <v>186</v>
      </c>
      <c r="N44" s="58"/>
    </row>
    <row r="45" s="7" customFormat="1" ht="19.5" customHeight="1" spans="1:14">
      <c r="A45" s="24">
        <v>37</v>
      </c>
      <c r="B45" s="24" t="s">
        <v>165</v>
      </c>
      <c r="C45" s="24" t="s">
        <v>183</v>
      </c>
      <c r="D45" s="24" t="s">
        <v>124</v>
      </c>
      <c r="E45" s="25" t="s">
        <v>187</v>
      </c>
      <c r="F45" s="25" t="s">
        <v>180</v>
      </c>
      <c r="G45" s="26" t="s">
        <v>188</v>
      </c>
      <c r="H45" s="27">
        <v>716</v>
      </c>
      <c r="I45" s="25">
        <v>444</v>
      </c>
      <c r="J45" s="57">
        <f t="shared" si="17"/>
        <v>311</v>
      </c>
      <c r="K45" s="57"/>
      <c r="L45" s="57">
        <f t="shared" si="18"/>
        <v>311</v>
      </c>
      <c r="M45" s="32" t="s">
        <v>186</v>
      </c>
      <c r="N45" s="58"/>
    </row>
    <row r="46" s="7" customFormat="1" ht="20.25" customHeight="1" spans="1:14">
      <c r="A46" s="24">
        <v>38</v>
      </c>
      <c r="B46" s="24" t="s">
        <v>165</v>
      </c>
      <c r="C46" s="24" t="s">
        <v>183</v>
      </c>
      <c r="D46" s="24" t="s">
        <v>124</v>
      </c>
      <c r="E46" s="25" t="s">
        <v>189</v>
      </c>
      <c r="F46" s="25" t="s">
        <v>180</v>
      </c>
      <c r="G46" s="26" t="s">
        <v>190</v>
      </c>
      <c r="H46" s="27">
        <v>363</v>
      </c>
      <c r="I46" s="25">
        <v>233</v>
      </c>
      <c r="J46" s="57">
        <f t="shared" si="17"/>
        <v>163</v>
      </c>
      <c r="K46" s="57"/>
      <c r="L46" s="57">
        <f t="shared" si="18"/>
        <v>163</v>
      </c>
      <c r="M46" s="32" t="s">
        <v>186</v>
      </c>
      <c r="N46" s="58"/>
    </row>
    <row r="47" s="7" customFormat="1" ht="21.75" customHeight="1" spans="1:14">
      <c r="A47" s="24">
        <v>39</v>
      </c>
      <c r="B47" s="24" t="s">
        <v>165</v>
      </c>
      <c r="C47" s="24" t="s">
        <v>183</v>
      </c>
      <c r="D47" s="24" t="s">
        <v>124</v>
      </c>
      <c r="E47" s="25" t="s">
        <v>191</v>
      </c>
      <c r="F47" s="25" t="s">
        <v>180</v>
      </c>
      <c r="G47" s="26" t="s">
        <v>190</v>
      </c>
      <c r="H47" s="27">
        <v>877</v>
      </c>
      <c r="I47" s="25">
        <v>536</v>
      </c>
      <c r="J47" s="57">
        <f t="shared" si="17"/>
        <v>375</v>
      </c>
      <c r="K47" s="57"/>
      <c r="L47" s="57">
        <f t="shared" si="18"/>
        <v>375</v>
      </c>
      <c r="M47" s="32" t="s">
        <v>186</v>
      </c>
      <c r="N47" s="58"/>
    </row>
    <row r="48" ht="24.75" customHeight="1" spans="1:14">
      <c r="A48" s="45" t="s">
        <v>192</v>
      </c>
      <c r="B48" s="45" t="s">
        <v>193</v>
      </c>
      <c r="C48" s="46"/>
      <c r="D48" s="45"/>
      <c r="E48" s="47"/>
      <c r="F48" s="47"/>
      <c r="G48" s="48"/>
      <c r="H48" s="49">
        <f t="shared" ref="H48:L48" si="19">H49+H50</f>
        <v>913</v>
      </c>
      <c r="I48" s="65">
        <f t="shared" si="19"/>
        <v>545</v>
      </c>
      <c r="J48" s="65">
        <f t="shared" si="19"/>
        <v>382</v>
      </c>
      <c r="K48" s="65">
        <f t="shared" si="19"/>
        <v>0</v>
      </c>
      <c r="L48" s="65">
        <f t="shared" si="19"/>
        <v>382</v>
      </c>
      <c r="M48" s="66"/>
      <c r="N48" s="67"/>
    </row>
    <row r="49" s="8" customFormat="1" ht="38.25" customHeight="1" spans="1:14">
      <c r="A49" s="44">
        <v>40</v>
      </c>
      <c r="B49" s="34" t="s">
        <v>193</v>
      </c>
      <c r="C49" s="24" t="s">
        <v>194</v>
      </c>
      <c r="D49" s="34" t="s">
        <v>195</v>
      </c>
      <c r="E49" s="35" t="s">
        <v>196</v>
      </c>
      <c r="F49" s="35" t="s">
        <v>44</v>
      </c>
      <c r="G49" s="36" t="s">
        <v>197</v>
      </c>
      <c r="H49" s="37">
        <v>591</v>
      </c>
      <c r="I49" s="35">
        <v>344</v>
      </c>
      <c r="J49" s="57">
        <f>I49*0.7</f>
        <v>241</v>
      </c>
      <c r="K49" s="57"/>
      <c r="L49" s="60">
        <f>I49*0.7</f>
        <v>241</v>
      </c>
      <c r="M49" s="61" t="s">
        <v>198</v>
      </c>
      <c r="N49" s="68"/>
    </row>
    <row r="50" s="8" customFormat="1" ht="38.25" customHeight="1" spans="1:14">
      <c r="A50" s="44">
        <v>41</v>
      </c>
      <c r="B50" s="34" t="s">
        <v>193</v>
      </c>
      <c r="C50" s="24" t="s">
        <v>194</v>
      </c>
      <c r="D50" s="34" t="s">
        <v>199</v>
      </c>
      <c r="E50" s="35" t="s">
        <v>200</v>
      </c>
      <c r="F50" s="35" t="s">
        <v>44</v>
      </c>
      <c r="G50" s="36" t="s">
        <v>201</v>
      </c>
      <c r="H50" s="37">
        <v>322</v>
      </c>
      <c r="I50" s="35">
        <v>201</v>
      </c>
      <c r="J50" s="57">
        <f>I50*0.7</f>
        <v>141</v>
      </c>
      <c r="K50" s="57"/>
      <c r="L50" s="60">
        <f>I50*0.7</f>
        <v>141</v>
      </c>
      <c r="M50" s="61" t="s">
        <v>202</v>
      </c>
      <c r="N50" s="68"/>
    </row>
  </sheetData>
  <mergeCells count="12">
    <mergeCell ref="A1:B1"/>
    <mergeCell ref="A2:N2"/>
    <mergeCell ref="A4:D4"/>
    <mergeCell ref="B5:D5"/>
    <mergeCell ref="B8:D8"/>
    <mergeCell ref="B12:D12"/>
    <mergeCell ref="B29:D29"/>
    <mergeCell ref="B31:D31"/>
    <mergeCell ref="B35:D35"/>
    <mergeCell ref="B38:D38"/>
    <mergeCell ref="B40:D40"/>
    <mergeCell ref="B48:D48"/>
  </mergeCells>
  <printOptions horizontalCentered="1"/>
  <pageMargins left="0.393055555555556" right="0.393055555555556" top="0.786805555555556" bottom="0.786805555555556" header="0.313888888888889" footer="0.313888888888889"/>
  <pageSetup paperSize="9" scale="63" fitToHeight="0" orientation="portrait" useFirstPageNumber="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Macro1</vt:lpstr>
      <vt:lpstr>2019-2020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ljs</cp:lastModifiedBy>
  <dcterms:created xsi:type="dcterms:W3CDTF">1996-12-17T01:32:00Z</dcterms:created>
  <cp:lastPrinted>2020-05-29T02:50:00Z</cp:lastPrinted>
  <dcterms:modified xsi:type="dcterms:W3CDTF">2020-09-08T06:37:47Z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