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70"/>
  </bookViews>
  <sheets>
    <sheet name="2019年" sheetId="1" r:id="rId1"/>
  </sheets>
  <definedNames>
    <definedName name="_xlnm.Print_Titles" localSheetId="0">'2019年'!$3:$6</definedName>
  </definedNames>
  <calcPr calcId="144525"/>
</workbook>
</file>

<file path=xl/sharedStrings.xml><?xml version="1.0" encoding="utf-8"?>
<sst xmlns="http://schemas.openxmlformats.org/spreadsheetml/2006/main" count="78">
  <si>
    <t>2019年“四好农村路”建设资金分配方案和任务清单表（清算）</t>
  </si>
  <si>
    <t>单位</t>
  </si>
  <si>
    <t>任务清单</t>
  </si>
  <si>
    <t>省补助资金分配方案（万元）</t>
  </si>
  <si>
    <t>省实施项目</t>
  </si>
  <si>
    <t>市县统筹实施项目</t>
  </si>
  <si>
    <t>合计</t>
  </si>
  <si>
    <t>危桥
改造
（座）</t>
  </si>
  <si>
    <t>林业公路养护里程
（公里）</t>
  </si>
  <si>
    <t>“畅返不畅”路段整治
（公里）</t>
  </si>
  <si>
    <t>农村公路
养护里程
（公里）</t>
  </si>
  <si>
    <t>通现代农业产业园公路
（公里）</t>
  </si>
  <si>
    <t>通旅游景区公路（公里）</t>
  </si>
  <si>
    <t>通200人以上自然村公路路面硬化、砂土路和等外路改造（公里）</t>
  </si>
  <si>
    <t>危桥
改造</t>
  </si>
  <si>
    <t>林业公路养护</t>
  </si>
  <si>
    <t>“畅返不畅”路段整治</t>
  </si>
  <si>
    <t>新增农村公路养护资金</t>
  </si>
  <si>
    <t>通现代农业产业园公路</t>
  </si>
  <si>
    <t>通旅游景区公路</t>
  </si>
  <si>
    <t>通200人以上自然村公路路面硬化、砂土路和等外路改造</t>
  </si>
  <si>
    <t>约束性</t>
  </si>
  <si>
    <t>指导性</t>
  </si>
  <si>
    <t>全省合计</t>
  </si>
  <si>
    <t>省建工集团</t>
  </si>
  <si>
    <t>省交通集团</t>
  </si>
  <si>
    <t>省国有林场和森林公园管理局</t>
  </si>
  <si>
    <t>汕头市</t>
  </si>
  <si>
    <t>南澳县</t>
  </si>
  <si>
    <t>韶关市</t>
  </si>
  <si>
    <t>南雄市</t>
  </si>
  <si>
    <t>仁化县</t>
  </si>
  <si>
    <t>乳源县</t>
  </si>
  <si>
    <t>翁源县</t>
  </si>
  <si>
    <t>河源市（不含直管县）</t>
  </si>
  <si>
    <t>紫金县</t>
  </si>
  <si>
    <t>龙川县</t>
  </si>
  <si>
    <t>连平县</t>
  </si>
  <si>
    <t>梅州市（不含直管县）</t>
  </si>
  <si>
    <t>兴宁市</t>
  </si>
  <si>
    <t>大埔县</t>
  </si>
  <si>
    <t>丰顺县</t>
  </si>
  <si>
    <t>五华县</t>
  </si>
  <si>
    <t>惠州市</t>
  </si>
  <si>
    <t>博罗县</t>
  </si>
  <si>
    <t>汕尾市</t>
  </si>
  <si>
    <t>陆丰市</t>
  </si>
  <si>
    <t>陆河县</t>
  </si>
  <si>
    <t>海丰县</t>
  </si>
  <si>
    <t>江门市</t>
  </si>
  <si>
    <t>阳江市</t>
  </si>
  <si>
    <t>阳春市</t>
  </si>
  <si>
    <t>湛江市</t>
  </si>
  <si>
    <t>廉江市</t>
  </si>
  <si>
    <t>徐闻县</t>
  </si>
  <si>
    <t>雷州市</t>
  </si>
  <si>
    <t>茂名市</t>
  </si>
  <si>
    <t>高州市</t>
  </si>
  <si>
    <t>化州市</t>
  </si>
  <si>
    <t>肇庆市</t>
  </si>
  <si>
    <t>德庆县</t>
  </si>
  <si>
    <t>封开县</t>
  </si>
  <si>
    <t>怀集县</t>
  </si>
  <si>
    <t>广宁县</t>
  </si>
  <si>
    <t>清远市</t>
  </si>
  <si>
    <t>英德市</t>
  </si>
  <si>
    <t>连山县</t>
  </si>
  <si>
    <t>连南县</t>
  </si>
  <si>
    <t>潮州市（不含直管县）</t>
  </si>
  <si>
    <t>饶平县</t>
  </si>
  <si>
    <t>揭阳市（不含直管县）</t>
  </si>
  <si>
    <t>普宁市</t>
  </si>
  <si>
    <t>揭西县</t>
  </si>
  <si>
    <t>惠来县</t>
  </si>
  <si>
    <t>云浮市</t>
  </si>
  <si>
    <t>罗定市</t>
  </si>
  <si>
    <t>新兴县</t>
  </si>
  <si>
    <t>备注：汕头、韶关、惠州、汕尾、阳江、湛江、茂名、肇庆、清远、云浮市新增农村公路养护资金包含省直管县，其余类型不包含省直管县。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</si>
</sst>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4" fillId="12" borderId="12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" fillId="0" borderId="0">
      <alignment vertical="top"/>
    </xf>
    <xf numFmtId="43" fontId="13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11" borderId="11" applyNumberFormat="0" applyFon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top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15" borderId="15" applyNumberFormat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7" fillId="3" borderId="9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13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2" fillId="0" borderId="0" xfId="63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63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left" vertical="center" wrapText="1"/>
    </xf>
    <xf numFmtId="0" fontId="2" fillId="0" borderId="1" xfId="63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center"/>
    </xf>
    <xf numFmtId="0" fontId="2" fillId="0" borderId="6" xfId="63" applyNumberFormat="1" applyFont="1" applyFill="1" applyBorder="1" applyAlignment="1">
      <alignment horizontal="center" vertical="center" wrapText="1"/>
    </xf>
    <xf numFmtId="0" fontId="2" fillId="0" borderId="7" xfId="63" applyNumberFormat="1" applyFont="1" applyFill="1" applyBorder="1" applyAlignment="1">
      <alignment horizontal="center" vertical="center" wrapText="1"/>
    </xf>
    <xf numFmtId="0" fontId="2" fillId="0" borderId="8" xfId="63" applyNumberFormat="1" applyFont="1" applyFill="1" applyBorder="1" applyAlignment="1">
      <alignment horizontal="center" vertical="center" wrapText="1"/>
    </xf>
    <xf numFmtId="0" fontId="2" fillId="2" borderId="1" xfId="63" applyNumberFormat="1" applyFont="1" applyFill="1" applyBorder="1" applyAlignment="1">
      <alignment horizontal="center" vertical="center" wrapText="1"/>
    </xf>
  </cellXfs>
  <cellStyles count="111">
    <cellStyle name="常规" xfId="0" builtinId="0"/>
    <cellStyle name="货币[0]" xfId="1" builtinId="7"/>
    <cellStyle name="货币" xfId="2" builtinId="4"/>
    <cellStyle name="常规 2 2 4" xfId="3"/>
    <cellStyle name="常规 2 2 2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常规 7 3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百分比 2" xfId="16"/>
    <cellStyle name="常规 6" xfId="17"/>
    <cellStyle name="注释" xfId="18" builtinId="10"/>
    <cellStyle name="百分比 2 5" xfId="19"/>
    <cellStyle name="60% - 强调文字颜色 2" xfId="20" builtinId="36"/>
    <cellStyle name="标题 4" xfId="21" builtinId="19"/>
    <cellStyle name="常规 6 5" xfId="22"/>
    <cellStyle name="警告文本" xfId="23" builtinId="11"/>
    <cellStyle name="常规 5 2" xfId="24"/>
    <cellStyle name="标题" xfId="25" builtinId="15"/>
    <cellStyle name="解释性文本" xfId="26" builtinId="53"/>
    <cellStyle name="百分比 2 2" xfId="27"/>
    <cellStyle name="标题 1" xfId="28" builtinId="16"/>
    <cellStyle name="百分比 2 3" xfId="29"/>
    <cellStyle name="标题 2" xfId="30" builtinId="17"/>
    <cellStyle name="百分比 2 4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百分比 2 2 3" xfId="38"/>
    <cellStyle name="常规 8 3" xfId="39"/>
    <cellStyle name="20% - 强调文字颜色 6" xfId="40" builtinId="50"/>
    <cellStyle name="强调文字颜色 2" xfId="41" builtinId="33"/>
    <cellStyle name="常规 6 2 3" xfId="42"/>
    <cellStyle name="链接单元格" xfId="43" builtinId="24"/>
    <cellStyle name="汇总" xfId="44" builtinId="25"/>
    <cellStyle name="好" xfId="45" builtinId="26"/>
    <cellStyle name="适中" xfId="46" builtinId="28"/>
    <cellStyle name="百分比 2 2 2" xfId="47"/>
    <cellStyle name="常规 8 2" xfId="48"/>
    <cellStyle name="20% - 强调文字颜色 5" xfId="49" builtinId="46"/>
    <cellStyle name="强调文字颜色 1" xfId="50" builtinId="29"/>
    <cellStyle name="常规 2 2 2" xfId="51"/>
    <cellStyle name="20% - 强调文字颜色 1" xfId="52" builtinId="30"/>
    <cellStyle name="40% - 强调文字颜色 1" xfId="53" builtinId="31"/>
    <cellStyle name="常规 2 2 3" xfId="54"/>
    <cellStyle name="20% - 强调文字颜色 2" xfId="55" builtinId="34"/>
    <cellStyle name="40% - 强调文字颜色 2" xfId="56" builtinId="35"/>
    <cellStyle name="百分比 2 2 4" xfId="57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常规 2 2" xfId="63"/>
    <cellStyle name="40% - 强调文字颜色 5" xfId="64" builtinId="47"/>
    <cellStyle name="60% - 强调文字颜色 5" xfId="65" builtinId="48"/>
    <cellStyle name="强调文字颜色 6" xfId="66" builtinId="49"/>
    <cellStyle name="常规 2 3" xfId="67"/>
    <cellStyle name="40% - 强调文字颜色 6" xfId="68" builtinId="51"/>
    <cellStyle name="常规 2 3 2" xfId="69"/>
    <cellStyle name="60% - 强调文字颜色 6" xfId="70" builtinId="52"/>
    <cellStyle name="常规 2" xfId="71"/>
    <cellStyle name="常规 2 3 3" xfId="72"/>
    <cellStyle name="常规 2 3 4" xfId="73"/>
    <cellStyle name="常规 2 4" xfId="74"/>
    <cellStyle name="常规 2 5" xfId="75"/>
    <cellStyle name="常规 2 6" xfId="76"/>
    <cellStyle name="常规 3" xfId="77"/>
    <cellStyle name="常规 3 2" xfId="78"/>
    <cellStyle name="常规 3 2 2" xfId="79"/>
    <cellStyle name="常规 3 2 2 2" xfId="80"/>
    <cellStyle name="常规 3 2 2 3" xfId="81"/>
    <cellStyle name="常规 3 2 2 4" xfId="82"/>
    <cellStyle name="常规 3 2 3" xfId="83"/>
    <cellStyle name="常规 3 2 4" xfId="84"/>
    <cellStyle name="常规 3 2 5" xfId="85"/>
    <cellStyle name="常规 3 3" xfId="86"/>
    <cellStyle name="常规 3 4" xfId="87"/>
    <cellStyle name="常规 3 5" xfId="88"/>
    <cellStyle name="常规 4" xfId="89"/>
    <cellStyle name="常规 4 2" xfId="90"/>
    <cellStyle name="常规 4 4" xfId="91"/>
    <cellStyle name="常规 4 2 2" xfId="92"/>
    <cellStyle name="常规 4 5" xfId="93"/>
    <cellStyle name="常规 4 2 3" xfId="94"/>
    <cellStyle name="常规 4 2 4" xfId="95"/>
    <cellStyle name="常规 4 3" xfId="96"/>
    <cellStyle name="常规 5" xfId="97"/>
    <cellStyle name="常规 5 3" xfId="98"/>
    <cellStyle name="常规 5 4" xfId="99"/>
    <cellStyle name="常规 6 2" xfId="100"/>
    <cellStyle name="常规 6 2 2" xfId="101"/>
    <cellStyle name="常规 6 2 4" xfId="102"/>
    <cellStyle name="常规 6 3" xfId="103"/>
    <cellStyle name="常规 6 4" xfId="104"/>
    <cellStyle name="常规 7" xfId="105"/>
    <cellStyle name="常规 7 2" xfId="106"/>
    <cellStyle name="常规 7 4" xfId="107"/>
    <cellStyle name="常规 8" xfId="108"/>
    <cellStyle name="常规 8 4" xfId="109"/>
    <cellStyle name="普通_活用表_亿元表" xfId="11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1"/>
  <sheetViews>
    <sheetView showZeros="0" tabSelected="1" workbookViewId="0">
      <selection activeCell="M7" sqref="M7"/>
    </sheetView>
  </sheetViews>
  <sheetFormatPr defaultColWidth="8.87272727272727" defaultRowHeight="12"/>
  <cols>
    <col min="1" max="1" width="21.8727272727273" style="3" customWidth="1"/>
    <col min="2" max="2" width="7.75454545454545" style="3" customWidth="1"/>
    <col min="3" max="3" width="8.87272727272727" style="3" customWidth="1"/>
    <col min="4" max="7" width="9.25454545454545" style="4" customWidth="1"/>
    <col min="8" max="8" width="16.5" style="4" customWidth="1"/>
    <col min="9" max="15" width="9.25454545454545" style="4" customWidth="1"/>
    <col min="16" max="16" width="14.5" style="4" customWidth="1"/>
    <col min="17" max="16384" width="8.87272727272727" style="5"/>
  </cols>
  <sheetData>
    <row r="1" ht="34.1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14" spans="1:16">
      <c r="A2" s="7"/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18.6" customHeight="1" spans="1:16">
      <c r="A3" s="9" t="s">
        <v>1</v>
      </c>
      <c r="B3" s="10" t="s">
        <v>2</v>
      </c>
      <c r="C3" s="11"/>
      <c r="D3" s="11"/>
      <c r="E3" s="11"/>
      <c r="F3" s="11"/>
      <c r="G3" s="11"/>
      <c r="H3" s="12"/>
      <c r="I3" s="13" t="s">
        <v>3</v>
      </c>
      <c r="J3" s="13"/>
      <c r="K3" s="13"/>
      <c r="L3" s="13"/>
      <c r="M3" s="13"/>
      <c r="N3" s="13"/>
      <c r="O3" s="13"/>
      <c r="P3" s="13"/>
    </row>
    <row r="4" s="1" customFormat="1" ht="18.6" customHeight="1" spans="1:16">
      <c r="A4" s="9"/>
      <c r="B4" s="13" t="s">
        <v>4</v>
      </c>
      <c r="C4" s="13"/>
      <c r="D4" s="13" t="s">
        <v>5</v>
      </c>
      <c r="E4" s="13"/>
      <c r="F4" s="13"/>
      <c r="G4" s="13"/>
      <c r="H4" s="13"/>
      <c r="I4" s="20" t="s">
        <v>6</v>
      </c>
      <c r="J4" s="13" t="s">
        <v>4</v>
      </c>
      <c r="K4" s="13"/>
      <c r="L4" s="13" t="s">
        <v>5</v>
      </c>
      <c r="M4" s="13"/>
      <c r="N4" s="13"/>
      <c r="O4" s="13"/>
      <c r="P4" s="13"/>
    </row>
    <row r="5" s="1" customFormat="1" ht="57" customHeight="1" spans="1:16">
      <c r="A5" s="9"/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21"/>
      <c r="J5" s="9" t="s">
        <v>14</v>
      </c>
      <c r="K5" s="9" t="s">
        <v>15</v>
      </c>
      <c r="L5" s="9" t="s">
        <v>16</v>
      </c>
      <c r="M5" s="9" t="s">
        <v>17</v>
      </c>
      <c r="N5" s="9" t="s">
        <v>18</v>
      </c>
      <c r="O5" s="9" t="s">
        <v>19</v>
      </c>
      <c r="P5" s="9" t="s">
        <v>20</v>
      </c>
    </row>
    <row r="6" s="1" customFormat="1" ht="19.5" customHeight="1" spans="1:16">
      <c r="A6" s="9"/>
      <c r="B6" s="9" t="s">
        <v>21</v>
      </c>
      <c r="C6" s="9" t="s">
        <v>21</v>
      </c>
      <c r="D6" s="9" t="s">
        <v>21</v>
      </c>
      <c r="E6" s="9" t="s">
        <v>22</v>
      </c>
      <c r="F6" s="9" t="s">
        <v>22</v>
      </c>
      <c r="G6" s="9" t="s">
        <v>22</v>
      </c>
      <c r="H6" s="9" t="s">
        <v>22</v>
      </c>
      <c r="I6" s="22"/>
      <c r="J6" s="9" t="s">
        <v>21</v>
      </c>
      <c r="K6" s="9" t="s">
        <v>21</v>
      </c>
      <c r="L6" s="9" t="s">
        <v>21</v>
      </c>
      <c r="M6" s="9" t="s">
        <v>22</v>
      </c>
      <c r="N6" s="9" t="s">
        <v>22</v>
      </c>
      <c r="O6" s="9" t="s">
        <v>22</v>
      </c>
      <c r="P6" s="9" t="s">
        <v>22</v>
      </c>
    </row>
    <row r="7" s="1" customFormat="1" ht="18" customHeight="1" spans="1:16">
      <c r="A7" s="9" t="s">
        <v>23</v>
      </c>
      <c r="B7" s="9">
        <f t="shared" ref="B7" si="0">SUM(B8:B60)</f>
        <v>315</v>
      </c>
      <c r="C7" s="9">
        <f t="shared" ref="C7" si="1">SUM(C8:C60)</f>
        <v>4061</v>
      </c>
      <c r="D7" s="9">
        <f t="shared" ref="D7" si="2">SUM(D8:D60)</f>
        <v>8670</v>
      </c>
      <c r="E7" s="9">
        <f t="shared" ref="E7" si="3">SUM(E8:E60)</f>
        <v>163391</v>
      </c>
      <c r="F7" s="9">
        <f t="shared" ref="F7" si="4">SUM(F8:F60)</f>
        <v>18.99</v>
      </c>
      <c r="G7" s="9">
        <f t="shared" ref="G7" si="5">SUM(G8:G60)</f>
        <v>197.39</v>
      </c>
      <c r="H7" s="9">
        <f t="shared" ref="H7" si="6">SUM(H8:H60)</f>
        <v>6254</v>
      </c>
      <c r="I7" s="9">
        <f t="shared" ref="I7:L7" si="7">SUM(I8:I60)</f>
        <v>390000</v>
      </c>
      <c r="J7" s="9">
        <f t="shared" si="7"/>
        <v>44000</v>
      </c>
      <c r="K7" s="9">
        <f t="shared" si="7"/>
        <v>1214</v>
      </c>
      <c r="L7" s="9">
        <f t="shared" si="7"/>
        <v>156062</v>
      </c>
      <c r="M7" s="9">
        <f t="shared" ref="M7:P7" si="8">SUM(M8:M60)</f>
        <v>63663</v>
      </c>
      <c r="N7" s="9">
        <f t="shared" si="8"/>
        <v>342</v>
      </c>
      <c r="O7" s="9">
        <f t="shared" si="8"/>
        <v>12141</v>
      </c>
      <c r="P7" s="9">
        <f t="shared" si="8"/>
        <v>112578</v>
      </c>
    </row>
    <row r="8" s="2" customFormat="1" ht="18" customHeight="1" spans="1:16">
      <c r="A8" s="14" t="s">
        <v>24</v>
      </c>
      <c r="B8" s="9">
        <v>140</v>
      </c>
      <c r="C8" s="9"/>
      <c r="D8" s="9"/>
      <c r="E8" s="9"/>
      <c r="F8" s="9"/>
      <c r="G8" s="9"/>
      <c r="H8" s="9"/>
      <c r="I8" s="9">
        <f t="shared" ref="I8:I10" si="9">SUM(J8:P8)</f>
        <v>22800</v>
      </c>
      <c r="J8" s="9">
        <v>22800</v>
      </c>
      <c r="K8" s="9"/>
      <c r="L8" s="9"/>
      <c r="M8" s="9"/>
      <c r="N8" s="9"/>
      <c r="O8" s="9"/>
      <c r="P8" s="9"/>
    </row>
    <row r="9" s="2" customFormat="1" ht="18" customHeight="1" spans="1:16">
      <c r="A9" s="14" t="s">
        <v>25</v>
      </c>
      <c r="B9" s="9">
        <v>175</v>
      </c>
      <c r="C9" s="9"/>
      <c r="D9" s="9"/>
      <c r="E9" s="9"/>
      <c r="F9" s="9"/>
      <c r="G9" s="9"/>
      <c r="H9" s="9"/>
      <c r="I9" s="9">
        <f t="shared" si="9"/>
        <v>21200</v>
      </c>
      <c r="J9" s="9">
        <v>21200</v>
      </c>
      <c r="K9" s="9"/>
      <c r="L9" s="9"/>
      <c r="M9" s="9"/>
      <c r="N9" s="9"/>
      <c r="O9" s="9"/>
      <c r="P9" s="9"/>
    </row>
    <row r="10" s="2" customFormat="1" ht="30.6" customHeight="1" spans="1:16">
      <c r="A10" s="14" t="s">
        <v>26</v>
      </c>
      <c r="B10" s="9"/>
      <c r="C10" s="9">
        <v>4061</v>
      </c>
      <c r="D10" s="9"/>
      <c r="E10" s="9"/>
      <c r="F10" s="9"/>
      <c r="G10" s="9"/>
      <c r="H10" s="9"/>
      <c r="I10" s="9">
        <f t="shared" si="9"/>
        <v>1214</v>
      </c>
      <c r="J10" s="9"/>
      <c r="K10" s="9">
        <v>1214</v>
      </c>
      <c r="L10" s="9"/>
      <c r="M10" s="9"/>
      <c r="N10" s="9"/>
      <c r="O10" s="9"/>
      <c r="P10" s="9"/>
    </row>
    <row r="11" ht="18" customHeight="1" spans="1:16">
      <c r="A11" s="14" t="s">
        <v>27</v>
      </c>
      <c r="B11" s="14"/>
      <c r="C11" s="14"/>
      <c r="D11" s="9">
        <v>0</v>
      </c>
      <c r="E11" s="9">
        <v>3212</v>
      </c>
      <c r="F11" s="9"/>
      <c r="G11" s="9"/>
      <c r="H11" s="9">
        <v>30</v>
      </c>
      <c r="I11" s="9">
        <f t="shared" ref="I11:I42" si="10">SUM(L11:P11)</f>
        <v>896</v>
      </c>
      <c r="J11" s="9"/>
      <c r="K11" s="9"/>
      <c r="L11" s="9">
        <v>0</v>
      </c>
      <c r="M11" s="9">
        <v>356</v>
      </c>
      <c r="N11" s="9"/>
      <c r="O11" s="9"/>
      <c r="P11" s="9">
        <f t="shared" ref="P11:P60" si="11">H11*18</f>
        <v>540</v>
      </c>
    </row>
    <row r="12" ht="18" customHeight="1" spans="1:16">
      <c r="A12" s="15" t="s">
        <v>28</v>
      </c>
      <c r="B12" s="15"/>
      <c r="C12" s="15"/>
      <c r="D12" s="9"/>
      <c r="E12" s="9"/>
      <c r="F12" s="9"/>
      <c r="G12" s="9"/>
      <c r="H12" s="9">
        <v>2</v>
      </c>
      <c r="I12" s="9">
        <f t="shared" si="10"/>
        <v>36</v>
      </c>
      <c r="J12" s="9"/>
      <c r="K12" s="9"/>
      <c r="L12" s="9"/>
      <c r="M12" s="9"/>
      <c r="N12" s="9"/>
      <c r="O12" s="9"/>
      <c r="P12" s="9">
        <f t="shared" si="11"/>
        <v>36</v>
      </c>
    </row>
    <row r="13" ht="18" customHeight="1" spans="1:16">
      <c r="A13" s="14" t="s">
        <v>29</v>
      </c>
      <c r="B13" s="14"/>
      <c r="C13" s="14"/>
      <c r="D13" s="9">
        <f>1059-D14-D15-D16-D17</f>
        <v>479.23</v>
      </c>
      <c r="E13" s="9">
        <v>13587</v>
      </c>
      <c r="F13" s="9"/>
      <c r="G13" s="9"/>
      <c r="H13" s="9">
        <v>235</v>
      </c>
      <c r="I13" s="9">
        <f t="shared" si="10"/>
        <v>18988</v>
      </c>
      <c r="J13" s="9"/>
      <c r="K13" s="9"/>
      <c r="L13" s="9">
        <v>8626</v>
      </c>
      <c r="M13" s="9">
        <v>6131</v>
      </c>
      <c r="N13" s="9">
        <v>0</v>
      </c>
      <c r="O13" s="9">
        <v>0</v>
      </c>
      <c r="P13" s="9">
        <f>H13*18+1</f>
        <v>4231</v>
      </c>
    </row>
    <row r="14" ht="18" customHeight="1" spans="1:16">
      <c r="A14" s="16" t="s">
        <v>30</v>
      </c>
      <c r="B14" s="16"/>
      <c r="C14" s="16"/>
      <c r="D14" s="9">
        <v>233.53</v>
      </c>
      <c r="E14" s="9"/>
      <c r="F14" s="9">
        <v>5.2</v>
      </c>
      <c r="G14" s="9"/>
      <c r="H14" s="17">
        <v>89</v>
      </c>
      <c r="I14" s="9">
        <f t="shared" si="10"/>
        <v>5900</v>
      </c>
      <c r="J14" s="9"/>
      <c r="K14" s="9"/>
      <c r="L14" s="9">
        <v>4204</v>
      </c>
      <c r="M14" s="9"/>
      <c r="N14" s="9">
        <v>94</v>
      </c>
      <c r="O14" s="9">
        <v>0</v>
      </c>
      <c r="P14" s="9">
        <f t="shared" si="11"/>
        <v>1602</v>
      </c>
    </row>
    <row r="15" ht="18" customHeight="1" spans="1:16">
      <c r="A15" s="16" t="s">
        <v>31</v>
      </c>
      <c r="B15" s="16"/>
      <c r="C15" s="16"/>
      <c r="D15" s="9">
        <v>246.09</v>
      </c>
      <c r="E15" s="9"/>
      <c r="F15" s="9"/>
      <c r="G15" s="9"/>
      <c r="H15" s="9">
        <v>36</v>
      </c>
      <c r="I15" s="9">
        <f t="shared" si="10"/>
        <v>5078</v>
      </c>
      <c r="J15" s="9"/>
      <c r="K15" s="9"/>
      <c r="L15" s="9">
        <v>4430</v>
      </c>
      <c r="M15" s="9"/>
      <c r="N15" s="9">
        <v>0</v>
      </c>
      <c r="O15" s="9">
        <v>0</v>
      </c>
      <c r="P15" s="9">
        <f t="shared" si="11"/>
        <v>648</v>
      </c>
    </row>
    <row r="16" ht="18" customHeight="1" spans="1:16">
      <c r="A16" s="16" t="s">
        <v>32</v>
      </c>
      <c r="B16" s="16"/>
      <c r="C16" s="16"/>
      <c r="D16" s="9">
        <v>87.95</v>
      </c>
      <c r="E16" s="9"/>
      <c r="F16" s="9"/>
      <c r="G16" s="9"/>
      <c r="H16" s="9">
        <v>54</v>
      </c>
      <c r="I16" s="9">
        <f t="shared" si="10"/>
        <v>2555</v>
      </c>
      <c r="J16" s="9"/>
      <c r="K16" s="9"/>
      <c r="L16" s="9">
        <v>1583</v>
      </c>
      <c r="M16" s="9"/>
      <c r="N16" s="9">
        <v>0</v>
      </c>
      <c r="O16" s="9">
        <v>0</v>
      </c>
      <c r="P16" s="9">
        <f t="shared" si="11"/>
        <v>972</v>
      </c>
    </row>
    <row r="17" ht="18" customHeight="1" spans="1:16">
      <c r="A17" s="16" t="s">
        <v>33</v>
      </c>
      <c r="B17" s="16"/>
      <c r="C17" s="16"/>
      <c r="D17" s="9">
        <v>12.2</v>
      </c>
      <c r="E17" s="9"/>
      <c r="F17" s="9"/>
      <c r="G17" s="9"/>
      <c r="H17" s="9">
        <v>46</v>
      </c>
      <c r="I17" s="9">
        <f t="shared" si="10"/>
        <v>1048</v>
      </c>
      <c r="J17" s="9"/>
      <c r="K17" s="9"/>
      <c r="L17" s="9">
        <v>220</v>
      </c>
      <c r="M17" s="9"/>
      <c r="N17" s="9">
        <v>0</v>
      </c>
      <c r="O17" s="9">
        <v>0</v>
      </c>
      <c r="P17" s="9">
        <f t="shared" si="11"/>
        <v>828</v>
      </c>
    </row>
    <row r="18" ht="18" customHeight="1" spans="1:16">
      <c r="A18" s="14" t="s">
        <v>34</v>
      </c>
      <c r="B18" s="14"/>
      <c r="C18" s="14"/>
      <c r="D18" s="9">
        <f>1351-D19-D20-D21</f>
        <v>588.48</v>
      </c>
      <c r="E18" s="9">
        <v>5969</v>
      </c>
      <c r="F18" s="9"/>
      <c r="G18" s="9">
        <v>28.54</v>
      </c>
      <c r="H18" s="9">
        <v>186</v>
      </c>
      <c r="I18" s="9">
        <f t="shared" si="10"/>
        <v>17731</v>
      </c>
      <c r="J18" s="9"/>
      <c r="K18" s="9"/>
      <c r="L18" s="9">
        <v>10593</v>
      </c>
      <c r="M18" s="9">
        <v>2174</v>
      </c>
      <c r="N18" s="9">
        <v>0</v>
      </c>
      <c r="O18" s="9">
        <v>1615</v>
      </c>
      <c r="P18" s="9">
        <f>H18*18+1</f>
        <v>3349</v>
      </c>
    </row>
    <row r="19" ht="18" customHeight="1" spans="1:16">
      <c r="A19" s="16" t="s">
        <v>35</v>
      </c>
      <c r="B19" s="16"/>
      <c r="C19" s="16"/>
      <c r="D19" s="9">
        <v>349.27</v>
      </c>
      <c r="E19" s="9">
        <v>3089</v>
      </c>
      <c r="F19" s="9"/>
      <c r="G19" s="9"/>
      <c r="H19" s="9">
        <v>95</v>
      </c>
      <c r="I19" s="9">
        <f t="shared" si="10"/>
        <v>9407</v>
      </c>
      <c r="J19" s="9"/>
      <c r="K19" s="9"/>
      <c r="L19" s="9">
        <v>6287</v>
      </c>
      <c r="M19" s="9">
        <v>1410</v>
      </c>
      <c r="N19" s="9">
        <v>0</v>
      </c>
      <c r="O19" s="9">
        <v>0</v>
      </c>
      <c r="P19" s="9">
        <f t="shared" si="11"/>
        <v>1710</v>
      </c>
    </row>
    <row r="20" ht="18" customHeight="1" spans="1:16">
      <c r="A20" s="16" t="s">
        <v>36</v>
      </c>
      <c r="B20" s="16"/>
      <c r="C20" s="16"/>
      <c r="D20" s="9">
        <v>338.25</v>
      </c>
      <c r="E20" s="9">
        <v>2377</v>
      </c>
      <c r="F20" s="9"/>
      <c r="G20" s="9">
        <v>29.13</v>
      </c>
      <c r="H20" s="9">
        <v>187</v>
      </c>
      <c r="I20" s="9">
        <f t="shared" si="10"/>
        <v>12317</v>
      </c>
      <c r="J20" s="9"/>
      <c r="K20" s="9"/>
      <c r="L20" s="23">
        <v>6089</v>
      </c>
      <c r="M20" s="9">
        <v>1114</v>
      </c>
      <c r="N20" s="9">
        <v>0</v>
      </c>
      <c r="O20" s="9">
        <v>1748</v>
      </c>
      <c r="P20" s="9">
        <f t="shared" si="11"/>
        <v>3366</v>
      </c>
    </row>
    <row r="21" ht="18" customHeight="1" spans="1:16">
      <c r="A21" s="16" t="s">
        <v>37</v>
      </c>
      <c r="B21" s="16"/>
      <c r="C21" s="16"/>
      <c r="D21" s="9">
        <v>75</v>
      </c>
      <c r="E21" s="9">
        <v>1768</v>
      </c>
      <c r="F21" s="9"/>
      <c r="G21" s="9">
        <v>7.04</v>
      </c>
      <c r="H21" s="9">
        <v>73</v>
      </c>
      <c r="I21" s="9">
        <f t="shared" si="10"/>
        <v>4001</v>
      </c>
      <c r="J21" s="9"/>
      <c r="K21" s="9"/>
      <c r="L21" s="23">
        <v>1350</v>
      </c>
      <c r="M21" s="9">
        <v>915</v>
      </c>
      <c r="N21" s="9">
        <v>0</v>
      </c>
      <c r="O21" s="9">
        <v>422</v>
      </c>
      <c r="P21" s="9">
        <f t="shared" si="11"/>
        <v>1314</v>
      </c>
    </row>
    <row r="22" ht="18" customHeight="1" spans="1:16">
      <c r="A22" s="18" t="s">
        <v>38</v>
      </c>
      <c r="B22" s="16"/>
      <c r="C22" s="16"/>
      <c r="D22" s="9">
        <f>1876-D23-D24-D25-D26</f>
        <v>775.94</v>
      </c>
      <c r="E22" s="9">
        <v>5071</v>
      </c>
      <c r="F22" s="9"/>
      <c r="G22" s="9">
        <v>25.15</v>
      </c>
      <c r="H22" s="9">
        <v>229</v>
      </c>
      <c r="I22" s="9">
        <f t="shared" si="10"/>
        <v>22150</v>
      </c>
      <c r="J22" s="9"/>
      <c r="K22" s="9"/>
      <c r="L22" s="9">
        <v>13967</v>
      </c>
      <c r="M22" s="9">
        <v>2551</v>
      </c>
      <c r="N22" s="9">
        <v>0</v>
      </c>
      <c r="O22" s="9">
        <v>1509</v>
      </c>
      <c r="P22" s="9">
        <f>H22*18+1</f>
        <v>4123</v>
      </c>
    </row>
    <row r="23" ht="18" customHeight="1" spans="1:16">
      <c r="A23" s="16" t="s">
        <v>39</v>
      </c>
      <c r="B23" s="16"/>
      <c r="C23" s="16"/>
      <c r="D23" s="9">
        <v>265.72</v>
      </c>
      <c r="E23" s="9">
        <v>2275</v>
      </c>
      <c r="F23" s="9"/>
      <c r="G23" s="9"/>
      <c r="H23" s="9">
        <v>85</v>
      </c>
      <c r="I23" s="9">
        <f t="shared" si="10"/>
        <v>7484</v>
      </c>
      <c r="J23" s="9"/>
      <c r="K23" s="9"/>
      <c r="L23" s="9">
        <v>4783</v>
      </c>
      <c r="M23" s="17">
        <v>1171</v>
      </c>
      <c r="N23" s="17">
        <v>0</v>
      </c>
      <c r="O23" s="17">
        <v>0</v>
      </c>
      <c r="P23" s="9">
        <f t="shared" si="11"/>
        <v>1530</v>
      </c>
    </row>
    <row r="24" ht="18" customHeight="1" spans="1:16">
      <c r="A24" s="16" t="s">
        <v>40</v>
      </c>
      <c r="B24" s="16"/>
      <c r="C24" s="16"/>
      <c r="D24" s="9">
        <v>79.51</v>
      </c>
      <c r="E24" s="9">
        <v>2473</v>
      </c>
      <c r="F24" s="9"/>
      <c r="G24" s="9">
        <v>9.66</v>
      </c>
      <c r="H24" s="9">
        <v>99</v>
      </c>
      <c r="I24" s="9">
        <f t="shared" si="10"/>
        <v>5055</v>
      </c>
      <c r="J24" s="9"/>
      <c r="K24" s="9"/>
      <c r="L24" s="9">
        <v>1431</v>
      </c>
      <c r="M24" s="9">
        <v>1242</v>
      </c>
      <c r="N24" s="9">
        <v>0</v>
      </c>
      <c r="O24" s="9">
        <v>600</v>
      </c>
      <c r="P24" s="9">
        <f t="shared" si="11"/>
        <v>1782</v>
      </c>
    </row>
    <row r="25" ht="18" customHeight="1" spans="1:16">
      <c r="A25" s="16" t="s">
        <v>41</v>
      </c>
      <c r="B25" s="16"/>
      <c r="C25" s="16"/>
      <c r="D25" s="9">
        <v>659.33</v>
      </c>
      <c r="E25" s="9">
        <v>1933</v>
      </c>
      <c r="F25" s="9"/>
      <c r="G25" s="9">
        <v>19.77</v>
      </c>
      <c r="H25" s="9">
        <v>73</v>
      </c>
      <c r="I25" s="9">
        <f t="shared" si="10"/>
        <v>15542</v>
      </c>
      <c r="J25" s="9"/>
      <c r="K25" s="9"/>
      <c r="L25" s="9">
        <v>11868</v>
      </c>
      <c r="M25" s="9">
        <v>1075</v>
      </c>
      <c r="N25" s="9">
        <v>0</v>
      </c>
      <c r="O25" s="9">
        <v>1285</v>
      </c>
      <c r="P25" s="9">
        <f t="shared" si="11"/>
        <v>1314</v>
      </c>
    </row>
    <row r="26" ht="18" customHeight="1" spans="1:16">
      <c r="A26" s="16" t="s">
        <v>42</v>
      </c>
      <c r="B26" s="16"/>
      <c r="C26" s="16"/>
      <c r="D26" s="9">
        <v>95.5</v>
      </c>
      <c r="E26" s="9">
        <v>2492</v>
      </c>
      <c r="F26" s="9"/>
      <c r="G26" s="9">
        <v>30</v>
      </c>
      <c r="H26" s="9">
        <v>99</v>
      </c>
      <c r="I26" s="9">
        <f t="shared" si="10"/>
        <v>6777</v>
      </c>
      <c r="J26" s="9"/>
      <c r="K26" s="9"/>
      <c r="L26" s="9">
        <v>1719</v>
      </c>
      <c r="M26" s="9">
        <v>1326</v>
      </c>
      <c r="N26" s="9">
        <v>0</v>
      </c>
      <c r="O26" s="9">
        <v>1950</v>
      </c>
      <c r="P26" s="9">
        <f t="shared" si="11"/>
        <v>1782</v>
      </c>
    </row>
    <row r="27" ht="18" customHeight="1" spans="1:16">
      <c r="A27" s="14" t="s">
        <v>43</v>
      </c>
      <c r="B27" s="14"/>
      <c r="C27" s="14"/>
      <c r="D27" s="9">
        <f>235-D28</f>
        <v>233.99</v>
      </c>
      <c r="E27" s="9">
        <v>11812</v>
      </c>
      <c r="F27" s="9"/>
      <c r="G27" s="9"/>
      <c r="H27" s="9">
        <v>201</v>
      </c>
      <c r="I27" s="9">
        <f t="shared" si="10"/>
        <v>12292</v>
      </c>
      <c r="J27" s="9"/>
      <c r="K27" s="9"/>
      <c r="L27" s="9">
        <v>4212</v>
      </c>
      <c r="M27" s="9">
        <v>4462</v>
      </c>
      <c r="N27" s="9">
        <v>0</v>
      </c>
      <c r="O27" s="9">
        <v>0</v>
      </c>
      <c r="P27" s="9">
        <f t="shared" si="11"/>
        <v>3618</v>
      </c>
    </row>
    <row r="28" ht="18" customHeight="1" spans="1:16">
      <c r="A28" s="16" t="s">
        <v>44</v>
      </c>
      <c r="B28" s="16"/>
      <c r="C28" s="16"/>
      <c r="D28" s="9">
        <v>1.01</v>
      </c>
      <c r="E28" s="9"/>
      <c r="F28" s="9"/>
      <c r="G28" s="9"/>
      <c r="H28" s="9">
        <v>30</v>
      </c>
      <c r="I28" s="9">
        <f t="shared" si="10"/>
        <v>558</v>
      </c>
      <c r="J28" s="9"/>
      <c r="K28" s="9"/>
      <c r="L28" s="9">
        <v>18</v>
      </c>
      <c r="M28" s="9"/>
      <c r="N28" s="9">
        <v>0</v>
      </c>
      <c r="O28" s="9">
        <v>0</v>
      </c>
      <c r="P28" s="9">
        <f t="shared" si="11"/>
        <v>540</v>
      </c>
    </row>
    <row r="29" ht="18" customHeight="1" spans="1:16">
      <c r="A29" s="14" t="s">
        <v>45</v>
      </c>
      <c r="B29" s="14"/>
      <c r="C29" s="14"/>
      <c r="D29" s="9">
        <f>166-D30-D31</f>
        <v>2.36</v>
      </c>
      <c r="E29" s="9">
        <v>4660</v>
      </c>
      <c r="F29" s="9"/>
      <c r="G29" s="9"/>
      <c r="H29" s="9">
        <v>29</v>
      </c>
      <c r="I29" s="9">
        <f t="shared" si="10"/>
        <v>2708</v>
      </c>
      <c r="J29" s="9"/>
      <c r="K29" s="9"/>
      <c r="L29" s="9">
        <v>42</v>
      </c>
      <c r="M29" s="9">
        <v>2144</v>
      </c>
      <c r="N29" s="9">
        <v>0</v>
      </c>
      <c r="O29" s="9">
        <v>0</v>
      </c>
      <c r="P29" s="9">
        <f t="shared" si="11"/>
        <v>522</v>
      </c>
    </row>
    <row r="30" ht="18" customHeight="1" spans="1:16">
      <c r="A30" s="16" t="s">
        <v>46</v>
      </c>
      <c r="B30" s="16"/>
      <c r="C30" s="16"/>
      <c r="D30" s="9">
        <v>141.91</v>
      </c>
      <c r="E30" s="9"/>
      <c r="F30" s="9"/>
      <c r="G30" s="9"/>
      <c r="H30" s="9">
        <v>8</v>
      </c>
      <c r="I30" s="9">
        <f t="shared" si="10"/>
        <v>2698</v>
      </c>
      <c r="J30" s="9"/>
      <c r="K30" s="9"/>
      <c r="L30" s="9">
        <v>2554</v>
      </c>
      <c r="M30" s="9"/>
      <c r="N30" s="9">
        <v>0</v>
      </c>
      <c r="O30" s="9">
        <v>0</v>
      </c>
      <c r="P30" s="9">
        <f t="shared" si="11"/>
        <v>144</v>
      </c>
    </row>
    <row r="31" ht="18" customHeight="1" spans="1:16">
      <c r="A31" s="16" t="s">
        <v>47</v>
      </c>
      <c r="B31" s="16"/>
      <c r="C31" s="16"/>
      <c r="D31" s="9">
        <v>21.73</v>
      </c>
      <c r="E31" s="9"/>
      <c r="F31" s="9"/>
      <c r="G31" s="9">
        <v>22.87</v>
      </c>
      <c r="H31" s="9">
        <v>48</v>
      </c>
      <c r="I31" s="9">
        <f t="shared" si="10"/>
        <v>2627</v>
      </c>
      <c r="J31" s="9"/>
      <c r="K31" s="9"/>
      <c r="L31" s="9">
        <v>391</v>
      </c>
      <c r="M31" s="9"/>
      <c r="N31" s="9">
        <v>0</v>
      </c>
      <c r="O31" s="9">
        <v>1372</v>
      </c>
      <c r="P31" s="9">
        <f t="shared" si="11"/>
        <v>864</v>
      </c>
    </row>
    <row r="32" ht="18" customHeight="1" spans="1:16">
      <c r="A32" s="16" t="s">
        <v>48</v>
      </c>
      <c r="B32" s="16"/>
      <c r="C32" s="16"/>
      <c r="D32" s="9"/>
      <c r="E32" s="9"/>
      <c r="F32" s="9"/>
      <c r="G32" s="9"/>
      <c r="H32" s="9">
        <v>78</v>
      </c>
      <c r="I32" s="9">
        <f t="shared" si="10"/>
        <v>1404</v>
      </c>
      <c r="J32" s="9"/>
      <c r="K32" s="9"/>
      <c r="L32" s="9">
        <v>0</v>
      </c>
      <c r="M32" s="9"/>
      <c r="N32" s="9">
        <v>0</v>
      </c>
      <c r="O32" s="9">
        <v>0</v>
      </c>
      <c r="P32" s="9">
        <f t="shared" si="11"/>
        <v>1404</v>
      </c>
    </row>
    <row r="33" ht="18" customHeight="1" spans="1:16">
      <c r="A33" s="14" t="s">
        <v>49</v>
      </c>
      <c r="B33" s="14"/>
      <c r="C33" s="14"/>
      <c r="D33" s="9">
        <v>26</v>
      </c>
      <c r="E33" s="9">
        <v>7846</v>
      </c>
      <c r="F33" s="9"/>
      <c r="G33" s="9"/>
      <c r="H33" s="9">
        <v>264</v>
      </c>
      <c r="I33" s="9">
        <f t="shared" si="10"/>
        <v>5566</v>
      </c>
      <c r="J33" s="9"/>
      <c r="K33" s="9"/>
      <c r="L33" s="9">
        <v>468</v>
      </c>
      <c r="M33" s="9">
        <v>346</v>
      </c>
      <c r="N33" s="9">
        <v>0</v>
      </c>
      <c r="O33" s="9">
        <v>0</v>
      </c>
      <c r="P33" s="9">
        <f t="shared" si="11"/>
        <v>4752</v>
      </c>
    </row>
    <row r="34" ht="18" customHeight="1" spans="1:16">
      <c r="A34" s="14" t="s">
        <v>50</v>
      </c>
      <c r="B34" s="14"/>
      <c r="C34" s="14"/>
      <c r="D34" s="9">
        <f>158-D35</f>
        <v>9.63999999999999</v>
      </c>
      <c r="E34" s="9">
        <v>9073</v>
      </c>
      <c r="F34" s="9"/>
      <c r="G34" s="9"/>
      <c r="H34" s="9">
        <v>153</v>
      </c>
      <c r="I34" s="9">
        <f t="shared" si="10"/>
        <v>5790</v>
      </c>
      <c r="J34" s="9"/>
      <c r="K34" s="9"/>
      <c r="L34" s="9">
        <v>174</v>
      </c>
      <c r="M34" s="9">
        <v>2862</v>
      </c>
      <c r="N34" s="9">
        <v>0</v>
      </c>
      <c r="O34" s="9">
        <v>0</v>
      </c>
      <c r="P34" s="9">
        <f t="shared" si="11"/>
        <v>2754</v>
      </c>
    </row>
    <row r="35" ht="18" customHeight="1" spans="1:16">
      <c r="A35" s="16" t="s">
        <v>51</v>
      </c>
      <c r="B35" s="16"/>
      <c r="C35" s="16"/>
      <c r="D35" s="9">
        <v>148.36</v>
      </c>
      <c r="E35" s="9"/>
      <c r="F35" s="9"/>
      <c r="G35" s="9"/>
      <c r="H35" s="9">
        <v>157</v>
      </c>
      <c r="I35" s="9">
        <f t="shared" si="10"/>
        <v>5496</v>
      </c>
      <c r="J35" s="9"/>
      <c r="K35" s="9"/>
      <c r="L35" s="9">
        <v>2670</v>
      </c>
      <c r="M35" s="9"/>
      <c r="N35" s="9">
        <v>0</v>
      </c>
      <c r="O35" s="9">
        <v>0</v>
      </c>
      <c r="P35" s="9">
        <f t="shared" si="11"/>
        <v>2826</v>
      </c>
    </row>
    <row r="36" ht="18" customHeight="1" spans="1:16">
      <c r="A36" s="14" t="s">
        <v>52</v>
      </c>
      <c r="B36" s="14"/>
      <c r="C36" s="14"/>
      <c r="D36" s="9">
        <f>742-D37-D38-D39</f>
        <v>214.14</v>
      </c>
      <c r="E36" s="9">
        <v>16991</v>
      </c>
      <c r="F36" s="9"/>
      <c r="G36" s="9"/>
      <c r="H36" s="9">
        <v>484</v>
      </c>
      <c r="I36" s="9">
        <f t="shared" si="10"/>
        <v>18695</v>
      </c>
      <c r="J36" s="9"/>
      <c r="K36" s="9"/>
      <c r="L36" s="9">
        <v>3855</v>
      </c>
      <c r="M36" s="9">
        <v>6127</v>
      </c>
      <c r="N36" s="9">
        <v>0</v>
      </c>
      <c r="O36" s="9">
        <v>0</v>
      </c>
      <c r="P36" s="9">
        <f>H36*18+1</f>
        <v>8713</v>
      </c>
    </row>
    <row r="37" ht="18" customHeight="1" spans="1:16">
      <c r="A37" s="16" t="s">
        <v>53</v>
      </c>
      <c r="B37" s="16"/>
      <c r="C37" s="16"/>
      <c r="D37" s="9">
        <v>370.79</v>
      </c>
      <c r="E37" s="9"/>
      <c r="F37" s="9"/>
      <c r="G37" s="9"/>
      <c r="H37" s="9">
        <v>294</v>
      </c>
      <c r="I37" s="9">
        <f t="shared" si="10"/>
        <v>11966</v>
      </c>
      <c r="J37" s="9"/>
      <c r="K37" s="9"/>
      <c r="L37" s="9">
        <v>6674</v>
      </c>
      <c r="M37" s="9"/>
      <c r="N37" s="9">
        <v>0</v>
      </c>
      <c r="O37" s="9">
        <v>0</v>
      </c>
      <c r="P37" s="9">
        <f t="shared" si="11"/>
        <v>5292</v>
      </c>
    </row>
    <row r="38" ht="18" customHeight="1" spans="1:16">
      <c r="A38" s="16" t="s">
        <v>54</v>
      </c>
      <c r="B38" s="16"/>
      <c r="C38" s="16"/>
      <c r="D38" s="9">
        <v>23.44</v>
      </c>
      <c r="E38" s="9">
        <v>3187</v>
      </c>
      <c r="F38" s="9"/>
      <c r="G38" s="9"/>
      <c r="H38" s="9">
        <v>93</v>
      </c>
      <c r="I38" s="9">
        <f t="shared" si="10"/>
        <v>3380</v>
      </c>
      <c r="J38" s="9"/>
      <c r="K38" s="9"/>
      <c r="L38" s="9">
        <v>422</v>
      </c>
      <c r="M38" s="9">
        <v>1284</v>
      </c>
      <c r="N38" s="9">
        <v>0</v>
      </c>
      <c r="O38" s="9">
        <v>0</v>
      </c>
      <c r="P38" s="9">
        <f t="shared" si="11"/>
        <v>1674</v>
      </c>
    </row>
    <row r="39" ht="18" customHeight="1" spans="1:16">
      <c r="A39" s="16" t="s">
        <v>55</v>
      </c>
      <c r="B39" s="16"/>
      <c r="C39" s="16"/>
      <c r="D39" s="9">
        <v>133.63</v>
      </c>
      <c r="E39" s="9"/>
      <c r="F39" s="9"/>
      <c r="G39" s="9"/>
      <c r="H39" s="9">
        <v>335</v>
      </c>
      <c r="I39" s="9">
        <f t="shared" si="10"/>
        <v>8435</v>
      </c>
      <c r="J39" s="9"/>
      <c r="K39" s="9"/>
      <c r="L39" s="9">
        <v>2405</v>
      </c>
      <c r="M39" s="9"/>
      <c r="N39" s="9">
        <v>0</v>
      </c>
      <c r="O39" s="9">
        <v>0</v>
      </c>
      <c r="P39" s="9">
        <f t="shared" si="11"/>
        <v>6030</v>
      </c>
    </row>
    <row r="40" ht="18" customHeight="1" spans="1:16">
      <c r="A40" s="14" t="s">
        <v>56</v>
      </c>
      <c r="B40" s="14"/>
      <c r="C40" s="14"/>
      <c r="D40" s="9">
        <f>1373-D41-D42</f>
        <v>662.06</v>
      </c>
      <c r="E40" s="9">
        <v>15255</v>
      </c>
      <c r="F40" s="9"/>
      <c r="G40" s="9"/>
      <c r="H40" s="9">
        <v>315</v>
      </c>
      <c r="I40" s="9">
        <f t="shared" si="10"/>
        <v>23494</v>
      </c>
      <c r="J40" s="9"/>
      <c r="K40" s="9"/>
      <c r="L40" s="9">
        <v>11917</v>
      </c>
      <c r="M40" s="9">
        <v>5907</v>
      </c>
      <c r="N40" s="9">
        <v>0</v>
      </c>
      <c r="O40" s="9">
        <v>0</v>
      </c>
      <c r="P40" s="9">
        <f t="shared" si="11"/>
        <v>5670</v>
      </c>
    </row>
    <row r="41" ht="18" customHeight="1" spans="1:16">
      <c r="A41" s="16" t="s">
        <v>57</v>
      </c>
      <c r="B41" s="16"/>
      <c r="C41" s="16"/>
      <c r="D41" s="9">
        <v>502.07</v>
      </c>
      <c r="E41" s="9"/>
      <c r="F41" s="9"/>
      <c r="G41" s="9"/>
      <c r="H41" s="9">
        <v>182</v>
      </c>
      <c r="I41" s="9">
        <f t="shared" si="10"/>
        <v>12313</v>
      </c>
      <c r="J41" s="9"/>
      <c r="K41" s="9"/>
      <c r="L41" s="9">
        <v>9037</v>
      </c>
      <c r="M41" s="9"/>
      <c r="N41" s="9">
        <v>0</v>
      </c>
      <c r="O41" s="9">
        <v>0</v>
      </c>
      <c r="P41" s="9">
        <f t="shared" si="11"/>
        <v>3276</v>
      </c>
    </row>
    <row r="42" ht="18" customHeight="1" spans="1:16">
      <c r="A42" s="16" t="s">
        <v>58</v>
      </c>
      <c r="B42" s="16"/>
      <c r="C42" s="16"/>
      <c r="D42" s="9">
        <v>208.87</v>
      </c>
      <c r="E42" s="9"/>
      <c r="F42" s="9"/>
      <c r="G42" s="9"/>
      <c r="H42" s="9">
        <v>152</v>
      </c>
      <c r="I42" s="9">
        <f t="shared" si="10"/>
        <v>6496</v>
      </c>
      <c r="J42" s="9"/>
      <c r="K42" s="9"/>
      <c r="L42" s="9">
        <v>3760</v>
      </c>
      <c r="M42" s="9"/>
      <c r="N42" s="9">
        <v>0</v>
      </c>
      <c r="O42" s="9">
        <v>0</v>
      </c>
      <c r="P42" s="9">
        <f t="shared" si="11"/>
        <v>2736</v>
      </c>
    </row>
    <row r="43" ht="18" customHeight="1" spans="1:16">
      <c r="A43" s="14" t="s">
        <v>59</v>
      </c>
      <c r="B43" s="14"/>
      <c r="C43" s="14"/>
      <c r="D43" s="9">
        <f>680-D44-D45-D46-D47</f>
        <v>65.79</v>
      </c>
      <c r="E43" s="9">
        <v>5831</v>
      </c>
      <c r="F43" s="9"/>
      <c r="G43" s="9"/>
      <c r="H43" s="9">
        <v>189</v>
      </c>
      <c r="I43" s="9">
        <f t="shared" ref="I43:I60" si="12">SUM(L43:P43)</f>
        <v>6800</v>
      </c>
      <c r="J43" s="9"/>
      <c r="K43" s="9"/>
      <c r="L43" s="9">
        <v>1184</v>
      </c>
      <c r="M43" s="9">
        <v>2214</v>
      </c>
      <c r="N43" s="9">
        <v>0</v>
      </c>
      <c r="O43" s="9">
        <v>0</v>
      </c>
      <c r="P43" s="9">
        <f t="shared" si="11"/>
        <v>3402</v>
      </c>
    </row>
    <row r="44" ht="18" customHeight="1" spans="1:16">
      <c r="A44" s="16" t="s">
        <v>60</v>
      </c>
      <c r="B44" s="16"/>
      <c r="C44" s="16"/>
      <c r="D44" s="9">
        <v>214.02</v>
      </c>
      <c r="E44" s="9"/>
      <c r="F44" s="9"/>
      <c r="G44" s="9"/>
      <c r="H44" s="9">
        <v>93</v>
      </c>
      <c r="I44" s="9">
        <f t="shared" si="12"/>
        <v>5526</v>
      </c>
      <c r="J44" s="9"/>
      <c r="K44" s="9"/>
      <c r="L44" s="9">
        <v>3852</v>
      </c>
      <c r="M44" s="9"/>
      <c r="N44" s="9">
        <v>0</v>
      </c>
      <c r="O44" s="9">
        <v>0</v>
      </c>
      <c r="P44" s="9">
        <f t="shared" si="11"/>
        <v>1674</v>
      </c>
    </row>
    <row r="45" ht="18" customHeight="1" spans="1:16">
      <c r="A45" s="16" t="s">
        <v>61</v>
      </c>
      <c r="B45" s="16"/>
      <c r="C45" s="16"/>
      <c r="D45" s="9">
        <v>61.67</v>
      </c>
      <c r="E45" s="9">
        <v>1931</v>
      </c>
      <c r="F45" s="9"/>
      <c r="G45" s="9"/>
      <c r="H45" s="9">
        <v>121</v>
      </c>
      <c r="I45" s="9">
        <f t="shared" si="12"/>
        <v>4313</v>
      </c>
      <c r="J45" s="9"/>
      <c r="K45" s="9"/>
      <c r="L45" s="9">
        <v>1110</v>
      </c>
      <c r="M45" s="9">
        <v>1025</v>
      </c>
      <c r="N45" s="9">
        <v>0</v>
      </c>
      <c r="O45" s="9">
        <v>0</v>
      </c>
      <c r="P45" s="9">
        <f t="shared" si="11"/>
        <v>2178</v>
      </c>
    </row>
    <row r="46" ht="18" customHeight="1" spans="1:16">
      <c r="A46" s="16" t="s">
        <v>62</v>
      </c>
      <c r="B46" s="16"/>
      <c r="C46" s="16"/>
      <c r="D46" s="9">
        <v>179.75</v>
      </c>
      <c r="E46" s="9">
        <v>2335</v>
      </c>
      <c r="F46" s="9"/>
      <c r="G46" s="9"/>
      <c r="H46" s="9">
        <v>115</v>
      </c>
      <c r="I46" s="9">
        <f t="shared" si="12"/>
        <v>6568</v>
      </c>
      <c r="J46" s="9"/>
      <c r="K46" s="9"/>
      <c r="L46" s="9">
        <v>3236</v>
      </c>
      <c r="M46" s="9">
        <v>1262</v>
      </c>
      <c r="N46" s="9">
        <v>0</v>
      </c>
      <c r="O46" s="9">
        <v>0</v>
      </c>
      <c r="P46" s="9">
        <f t="shared" si="11"/>
        <v>2070</v>
      </c>
    </row>
    <row r="47" ht="18" customHeight="1" spans="1:16">
      <c r="A47" s="16" t="s">
        <v>63</v>
      </c>
      <c r="B47" s="16"/>
      <c r="C47" s="16"/>
      <c r="D47" s="9">
        <v>158.77</v>
      </c>
      <c r="E47" s="9">
        <v>1682</v>
      </c>
      <c r="F47" s="9"/>
      <c r="G47" s="9"/>
      <c r="H47" s="9">
        <v>59</v>
      </c>
      <c r="I47" s="9">
        <f t="shared" si="12"/>
        <v>4852</v>
      </c>
      <c r="J47" s="9"/>
      <c r="K47" s="9"/>
      <c r="L47" s="9">
        <v>2858</v>
      </c>
      <c r="M47" s="9">
        <v>932</v>
      </c>
      <c r="N47" s="9">
        <v>0</v>
      </c>
      <c r="O47" s="9">
        <v>0</v>
      </c>
      <c r="P47" s="9">
        <f t="shared" si="11"/>
        <v>1062</v>
      </c>
    </row>
    <row r="48" ht="18" customHeight="1" spans="1:16">
      <c r="A48" s="14" t="s">
        <v>64</v>
      </c>
      <c r="B48" s="14"/>
      <c r="C48" s="14"/>
      <c r="D48" s="9">
        <f>559-D49-D50-D51</f>
        <v>256.37</v>
      </c>
      <c r="E48" s="9">
        <v>21845</v>
      </c>
      <c r="F48" s="9"/>
      <c r="G48" s="9"/>
      <c r="H48" s="9">
        <v>564</v>
      </c>
      <c r="I48" s="9">
        <f t="shared" si="12"/>
        <v>24715</v>
      </c>
      <c r="J48" s="9"/>
      <c r="K48" s="9"/>
      <c r="L48" s="9">
        <v>4615</v>
      </c>
      <c r="M48" s="9">
        <v>9947</v>
      </c>
      <c r="N48" s="9">
        <v>0</v>
      </c>
      <c r="O48" s="9">
        <v>0</v>
      </c>
      <c r="P48" s="9">
        <f>H48*18+1</f>
        <v>10153</v>
      </c>
    </row>
    <row r="49" ht="18" customHeight="1" spans="1:16">
      <c r="A49" s="16" t="s">
        <v>65</v>
      </c>
      <c r="B49" s="16"/>
      <c r="C49" s="16"/>
      <c r="D49" s="9">
        <v>233.15</v>
      </c>
      <c r="E49" s="9"/>
      <c r="F49" s="9"/>
      <c r="G49" s="9"/>
      <c r="H49" s="9">
        <v>144</v>
      </c>
      <c r="I49" s="9">
        <f t="shared" si="12"/>
        <v>6789</v>
      </c>
      <c r="J49" s="9"/>
      <c r="K49" s="9"/>
      <c r="L49" s="9">
        <v>4197</v>
      </c>
      <c r="M49" s="9"/>
      <c r="N49" s="9">
        <v>0</v>
      </c>
      <c r="O49" s="9">
        <v>0</v>
      </c>
      <c r="P49" s="9">
        <f t="shared" si="11"/>
        <v>2592</v>
      </c>
    </row>
    <row r="50" ht="18" customHeight="1" spans="1:16">
      <c r="A50" s="16" t="s">
        <v>66</v>
      </c>
      <c r="B50" s="16"/>
      <c r="C50" s="16"/>
      <c r="D50" s="9">
        <v>61.48</v>
      </c>
      <c r="E50" s="9"/>
      <c r="F50" s="9"/>
      <c r="G50" s="9"/>
      <c r="H50" s="9">
        <v>38</v>
      </c>
      <c r="I50" s="9">
        <f t="shared" si="12"/>
        <v>1791</v>
      </c>
      <c r="J50" s="9"/>
      <c r="K50" s="9"/>
      <c r="L50" s="9">
        <v>1107</v>
      </c>
      <c r="M50" s="9"/>
      <c r="N50" s="9">
        <v>0</v>
      </c>
      <c r="O50" s="9">
        <v>0</v>
      </c>
      <c r="P50" s="9">
        <f t="shared" si="11"/>
        <v>684</v>
      </c>
    </row>
    <row r="51" ht="18" customHeight="1" spans="1:16">
      <c r="A51" s="16" t="s">
        <v>67</v>
      </c>
      <c r="B51" s="16"/>
      <c r="C51" s="16"/>
      <c r="D51" s="9">
        <v>8</v>
      </c>
      <c r="E51" s="9"/>
      <c r="F51" s="9">
        <v>4.61</v>
      </c>
      <c r="G51" s="9"/>
      <c r="H51" s="9">
        <v>90</v>
      </c>
      <c r="I51" s="9">
        <f t="shared" si="12"/>
        <v>1847</v>
      </c>
      <c r="J51" s="9"/>
      <c r="K51" s="9"/>
      <c r="L51" s="9">
        <v>144</v>
      </c>
      <c r="M51" s="9"/>
      <c r="N51" s="9">
        <v>83</v>
      </c>
      <c r="O51" s="9">
        <v>0</v>
      </c>
      <c r="P51" s="9">
        <f t="shared" si="11"/>
        <v>1620</v>
      </c>
    </row>
    <row r="52" ht="18" customHeight="1" spans="1:16">
      <c r="A52" s="14" t="s">
        <v>68</v>
      </c>
      <c r="B52" s="14"/>
      <c r="C52" s="14"/>
      <c r="D52" s="9">
        <f>13-D53</f>
        <v>0.19</v>
      </c>
      <c r="E52" s="9">
        <v>2362</v>
      </c>
      <c r="F52" s="9"/>
      <c r="G52" s="9"/>
      <c r="H52" s="9">
        <v>48</v>
      </c>
      <c r="I52" s="9">
        <f t="shared" si="12"/>
        <v>1064</v>
      </c>
      <c r="J52" s="9"/>
      <c r="K52" s="9"/>
      <c r="L52" s="9">
        <v>3</v>
      </c>
      <c r="M52" s="9">
        <v>196</v>
      </c>
      <c r="N52" s="9">
        <v>0</v>
      </c>
      <c r="O52" s="9">
        <v>0</v>
      </c>
      <c r="P52" s="9">
        <f>H52*18+1</f>
        <v>865</v>
      </c>
    </row>
    <row r="53" ht="18" customHeight="1" spans="1:16">
      <c r="A53" s="16" t="s">
        <v>69</v>
      </c>
      <c r="B53" s="16"/>
      <c r="C53" s="16"/>
      <c r="D53" s="9">
        <v>12.81</v>
      </c>
      <c r="E53" s="9">
        <v>2154</v>
      </c>
      <c r="F53" s="9"/>
      <c r="G53" s="9"/>
      <c r="H53" s="9">
        <v>21</v>
      </c>
      <c r="I53" s="9">
        <f t="shared" si="12"/>
        <v>1365</v>
      </c>
      <c r="J53" s="9"/>
      <c r="K53" s="9"/>
      <c r="L53" s="9">
        <v>231</v>
      </c>
      <c r="M53" s="9">
        <v>756</v>
      </c>
      <c r="N53" s="9">
        <v>0</v>
      </c>
      <c r="O53" s="9">
        <v>0</v>
      </c>
      <c r="P53" s="9">
        <f t="shared" si="11"/>
        <v>378</v>
      </c>
    </row>
    <row r="54" ht="18" customHeight="1" spans="1:16">
      <c r="A54" s="14" t="s">
        <v>70</v>
      </c>
      <c r="B54" s="14"/>
      <c r="C54" s="14"/>
      <c r="D54" s="9">
        <f>73-D55-D57-D56</f>
        <v>41.37</v>
      </c>
      <c r="E54" s="9">
        <v>2015</v>
      </c>
      <c r="F54" s="9"/>
      <c r="G54" s="9"/>
      <c r="H54" s="9">
        <v>51</v>
      </c>
      <c r="I54" s="9">
        <f t="shared" si="12"/>
        <v>1990</v>
      </c>
      <c r="J54" s="9"/>
      <c r="K54" s="9"/>
      <c r="L54" s="9">
        <v>745</v>
      </c>
      <c r="M54" s="9">
        <v>327</v>
      </c>
      <c r="N54" s="9">
        <v>0</v>
      </c>
      <c r="O54" s="9">
        <v>0</v>
      </c>
      <c r="P54" s="9">
        <f t="shared" si="11"/>
        <v>918</v>
      </c>
    </row>
    <row r="55" ht="18" customHeight="1" spans="1:16">
      <c r="A55" s="16" t="s">
        <v>71</v>
      </c>
      <c r="B55" s="16"/>
      <c r="C55" s="16"/>
      <c r="D55" s="9">
        <v>11.24</v>
      </c>
      <c r="E55" s="9">
        <v>1764</v>
      </c>
      <c r="F55" s="9"/>
      <c r="G55" s="9"/>
      <c r="H55" s="9">
        <v>44</v>
      </c>
      <c r="I55" s="9">
        <f t="shared" si="12"/>
        <v>1801</v>
      </c>
      <c r="J55" s="9"/>
      <c r="K55" s="9"/>
      <c r="L55" s="9">
        <v>202</v>
      </c>
      <c r="M55" s="9">
        <v>807</v>
      </c>
      <c r="N55" s="9">
        <v>0</v>
      </c>
      <c r="O55" s="9">
        <v>0</v>
      </c>
      <c r="P55" s="9">
        <f t="shared" si="11"/>
        <v>792</v>
      </c>
    </row>
    <row r="56" ht="18" customHeight="1" spans="1:16">
      <c r="A56" s="16" t="s">
        <v>72</v>
      </c>
      <c r="B56" s="16"/>
      <c r="C56" s="16"/>
      <c r="D56" s="9">
        <v>9.31</v>
      </c>
      <c r="E56" s="9">
        <v>1162</v>
      </c>
      <c r="F56" s="9">
        <v>9.18</v>
      </c>
      <c r="G56" s="9">
        <v>25.23</v>
      </c>
      <c r="H56" s="9">
        <v>23</v>
      </c>
      <c r="I56" s="9">
        <f t="shared" si="12"/>
        <v>3008</v>
      </c>
      <c r="J56" s="9"/>
      <c r="K56" s="9"/>
      <c r="L56" s="9">
        <v>168</v>
      </c>
      <c r="M56" s="9">
        <v>621</v>
      </c>
      <c r="N56" s="9">
        <v>165</v>
      </c>
      <c r="O56" s="9">
        <v>1640</v>
      </c>
      <c r="P56" s="9">
        <f t="shared" si="11"/>
        <v>414</v>
      </c>
    </row>
    <row r="57" ht="18" customHeight="1" spans="1:16">
      <c r="A57" s="16" t="s">
        <v>73</v>
      </c>
      <c r="B57" s="16"/>
      <c r="C57" s="16"/>
      <c r="D57" s="9">
        <v>11.08</v>
      </c>
      <c r="E57" s="9">
        <v>1165</v>
      </c>
      <c r="F57" s="9"/>
      <c r="G57" s="9"/>
      <c r="H57" s="9">
        <v>21</v>
      </c>
      <c r="I57" s="9">
        <f t="shared" si="12"/>
        <v>1230</v>
      </c>
      <c r="J57" s="9"/>
      <c r="K57" s="9"/>
      <c r="L57" s="9">
        <v>199</v>
      </c>
      <c r="M57" s="9">
        <v>653</v>
      </c>
      <c r="N57" s="9">
        <v>0</v>
      </c>
      <c r="O57" s="9">
        <v>0</v>
      </c>
      <c r="P57" s="9">
        <f t="shared" si="11"/>
        <v>378</v>
      </c>
    </row>
    <row r="58" ht="18" customHeight="1" spans="1:16">
      <c r="A58" s="14" t="s">
        <v>74</v>
      </c>
      <c r="B58" s="14"/>
      <c r="C58" s="14"/>
      <c r="D58" s="9">
        <f>359-D59-D60</f>
        <v>326.62</v>
      </c>
      <c r="E58" s="9">
        <v>6075</v>
      </c>
      <c r="F58" s="9"/>
      <c r="G58" s="9"/>
      <c r="H58" s="9">
        <v>71</v>
      </c>
      <c r="I58" s="9">
        <f t="shared" si="12"/>
        <v>9483</v>
      </c>
      <c r="J58" s="9"/>
      <c r="K58" s="9"/>
      <c r="L58" s="9">
        <v>5879</v>
      </c>
      <c r="M58" s="9">
        <v>2326</v>
      </c>
      <c r="N58" s="9">
        <v>0</v>
      </c>
      <c r="O58" s="9">
        <v>0</v>
      </c>
      <c r="P58" s="9">
        <f t="shared" si="11"/>
        <v>1278</v>
      </c>
    </row>
    <row r="59" ht="18" customHeight="1" spans="1:16">
      <c r="A59" s="16" t="s">
        <v>75</v>
      </c>
      <c r="B59" s="16"/>
      <c r="C59" s="16"/>
      <c r="D59" s="9">
        <v>6.9</v>
      </c>
      <c r="E59" s="9"/>
      <c r="F59" s="9"/>
      <c r="G59" s="9"/>
      <c r="H59" s="9">
        <v>98</v>
      </c>
      <c r="I59" s="9">
        <f t="shared" si="12"/>
        <v>1888</v>
      </c>
      <c r="J59" s="9"/>
      <c r="K59" s="9"/>
      <c r="L59" s="9">
        <v>124</v>
      </c>
      <c r="M59" s="9"/>
      <c r="N59" s="9">
        <v>0</v>
      </c>
      <c r="O59" s="9">
        <v>0</v>
      </c>
      <c r="P59" s="9">
        <f t="shared" si="11"/>
        <v>1764</v>
      </c>
    </row>
    <row r="60" ht="18" customHeight="1" spans="1:16">
      <c r="A60" s="16" t="s">
        <v>76</v>
      </c>
      <c r="B60" s="16"/>
      <c r="C60" s="16"/>
      <c r="D60" s="9">
        <v>25.48</v>
      </c>
      <c r="E60" s="9"/>
      <c r="F60" s="9"/>
      <c r="G60" s="9"/>
      <c r="H60" s="9">
        <v>23</v>
      </c>
      <c r="I60" s="9">
        <f t="shared" si="12"/>
        <v>873</v>
      </c>
      <c r="J60" s="9"/>
      <c r="K60" s="9"/>
      <c r="L60" s="9">
        <v>459</v>
      </c>
      <c r="M60" s="9"/>
      <c r="N60" s="9">
        <v>0</v>
      </c>
      <c r="O60" s="9">
        <v>0</v>
      </c>
      <c r="P60" s="9">
        <f t="shared" si="11"/>
        <v>414</v>
      </c>
    </row>
    <row r="61" ht="21" customHeight="1" spans="1:16">
      <c r="A61" s="19" t="s">
        <v>77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</row>
  </sheetData>
  <mergeCells count="10">
    <mergeCell ref="A1:P1"/>
    <mergeCell ref="B3:H3"/>
    <mergeCell ref="I3:P3"/>
    <mergeCell ref="B4:C4"/>
    <mergeCell ref="D4:H4"/>
    <mergeCell ref="J4:K4"/>
    <mergeCell ref="L4:P4"/>
    <mergeCell ref="A61:P61"/>
    <mergeCell ref="A3:A6"/>
    <mergeCell ref="I4:I6"/>
  </mergeCells>
  <printOptions horizontalCentered="1"/>
  <pageMargins left="0.393055555555556" right="0.393055555555556" top="0.747916666666667" bottom="0.747916666666667" header="0.314583333333333" footer="0.314583333333333"/>
  <pageSetup paperSize="9" scale="82" fitToHeight="0" orientation="landscape"/>
  <headerFooter>
    <oddHeader>&amp;L附表10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伍文</cp:lastModifiedBy>
  <dcterms:created xsi:type="dcterms:W3CDTF">2018-09-07T07:27:00Z</dcterms:created>
  <cp:lastPrinted>2019-02-20T08:14:00Z</cp:lastPrinted>
  <dcterms:modified xsi:type="dcterms:W3CDTF">2019-03-27T01:32:44Z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