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2772" windowWidth="21840" windowHeight="6672" firstSheet="1" activeTab="1"/>
  </bookViews>
  <sheets>
    <sheet name="Macro1" sheetId="12" state="veryHidden" r:id="rId1"/>
    <sheet name="2017年" sheetId="11" r:id="rId2"/>
  </sheets>
  <definedNames>
    <definedName name="_xlnm.Print_Titles" localSheetId="1">'2017年'!$2:$2</definedName>
  </definedNames>
  <calcPr calcId="144525" fullPrecision="0"/>
</workbook>
</file>

<file path=xl/calcChain.xml><?xml version="1.0" encoding="utf-8"?>
<calcChain xmlns="http://schemas.openxmlformats.org/spreadsheetml/2006/main">
  <c r="J57" i="11" l="1"/>
  <c r="J54" i="11"/>
  <c r="J52" i="11"/>
  <c r="J49" i="11"/>
  <c r="J47" i="11"/>
  <c r="J45" i="11"/>
  <c r="J42" i="11"/>
  <c r="J36" i="11"/>
  <c r="J32" i="11"/>
  <c r="J28" i="11"/>
  <c r="H57" i="11" l="1"/>
  <c r="I57" i="11"/>
  <c r="G57" i="11"/>
  <c r="H54" i="11"/>
  <c r="I54" i="11"/>
  <c r="G54" i="11"/>
  <c r="H52" i="11"/>
  <c r="I52" i="11"/>
  <c r="G52" i="11"/>
  <c r="H49" i="11"/>
  <c r="I49" i="11"/>
  <c r="G49" i="11"/>
  <c r="H47" i="11"/>
  <c r="I47" i="11"/>
  <c r="G47" i="11"/>
  <c r="H45" i="11"/>
  <c r="I45" i="11"/>
  <c r="G45" i="11"/>
  <c r="H42" i="11"/>
  <c r="I42" i="11"/>
  <c r="G42" i="11"/>
  <c r="H36" i="11"/>
  <c r="I36" i="11"/>
  <c r="G36" i="11"/>
  <c r="H32" i="11"/>
  <c r="I32" i="11"/>
  <c r="G32" i="11"/>
  <c r="H28" i="11"/>
  <c r="I28" i="11"/>
  <c r="G28" i="11"/>
  <c r="H11" i="11"/>
  <c r="I11" i="11"/>
  <c r="J11" i="11"/>
  <c r="G11" i="11"/>
  <c r="H4" i="11"/>
  <c r="I4" i="11"/>
  <c r="J4" i="11"/>
  <c r="G4" i="11"/>
  <c r="J3" i="11" l="1"/>
  <c r="I58" i="11"/>
  <c r="I10" i="11" l="1"/>
  <c r="I8" i="11" l="1"/>
  <c r="I7" i="11"/>
  <c r="G3" i="11" l="1"/>
  <c r="H3" i="11"/>
  <c r="I37" i="11"/>
  <c r="I27" i="11"/>
  <c r="I44" i="11"/>
  <c r="I51" i="11"/>
  <c r="I48" i="11"/>
  <c r="I31" i="11"/>
  <c r="I30" i="11"/>
  <c r="I41" i="11"/>
  <c r="I40" i="11"/>
  <c r="I39" i="11"/>
  <c r="I38" i="11"/>
  <c r="I9" i="11"/>
  <c r="I26" i="11"/>
  <c r="I25" i="11"/>
  <c r="I24" i="11"/>
  <c r="I23" i="11"/>
  <c r="I22" i="11"/>
  <c r="I21" i="11"/>
  <c r="I43" i="11"/>
  <c r="I20" i="11"/>
  <c r="I53" i="11"/>
  <c r="I46" i="11"/>
  <c r="I35" i="11"/>
  <c r="I34" i="11"/>
  <c r="I33" i="11"/>
  <c r="I56" i="11"/>
  <c r="I19" i="11"/>
  <c r="I18" i="11"/>
  <c r="I17" i="11"/>
  <c r="I16" i="11"/>
  <c r="I29" i="11"/>
  <c r="I55" i="11"/>
  <c r="I15" i="11"/>
  <c r="I14" i="11"/>
  <c r="I13" i="11"/>
  <c r="I12" i="11"/>
  <c r="I6" i="11"/>
  <c r="I5" i="11"/>
  <c r="I3" i="11" l="1"/>
</calcChain>
</file>

<file path=xl/sharedStrings.xml><?xml version="1.0" encoding="utf-8"?>
<sst xmlns="http://schemas.openxmlformats.org/spreadsheetml/2006/main" count="390" uniqueCount="237">
  <si>
    <t>备注</t>
    <phoneticPr fontId="1" type="noConversion"/>
  </si>
  <si>
    <t>县级管
养单位</t>
  </si>
  <si>
    <t>批复文号</t>
  </si>
  <si>
    <t>序号</t>
  </si>
  <si>
    <t>市级管
养单位</t>
  </si>
  <si>
    <t>水毁情况</t>
  </si>
  <si>
    <t>批复方案</t>
  </si>
  <si>
    <t>总投资
(万元)</t>
  </si>
  <si>
    <t>建安费
(万元)</t>
  </si>
  <si>
    <t>合计</t>
  </si>
  <si>
    <t>桩号、名称</t>
    <phoneticPr fontId="1" type="noConversion"/>
  </si>
  <si>
    <t>本计划下达省补助
（万元）</t>
    <phoneticPr fontId="1" type="noConversion"/>
  </si>
  <si>
    <t>一</t>
    <phoneticPr fontId="1" type="noConversion"/>
  </si>
  <si>
    <t>茂名市</t>
    <phoneticPr fontId="1" type="noConversion"/>
  </si>
  <si>
    <t>二</t>
    <phoneticPr fontId="1" type="noConversion"/>
  </si>
  <si>
    <t xml:space="preserve">梅州市 </t>
    <phoneticPr fontId="1" type="noConversion"/>
  </si>
  <si>
    <t>三</t>
    <phoneticPr fontId="1" type="noConversion"/>
  </si>
  <si>
    <t>揭阳市</t>
    <phoneticPr fontId="1" type="noConversion"/>
  </si>
  <si>
    <t>四</t>
    <phoneticPr fontId="1" type="noConversion"/>
  </si>
  <si>
    <t>五</t>
    <phoneticPr fontId="1" type="noConversion"/>
  </si>
  <si>
    <t>河源市</t>
    <phoneticPr fontId="1" type="noConversion"/>
  </si>
  <si>
    <t>清远市</t>
    <phoneticPr fontId="1" type="noConversion"/>
  </si>
  <si>
    <t>韶关市</t>
    <phoneticPr fontId="1" type="noConversion"/>
  </si>
  <si>
    <t>路线
编号</t>
    <phoneticPr fontId="1" type="noConversion"/>
  </si>
  <si>
    <t>2017年第二批公路灾毁修复资金明细计划表（重点项目）</t>
    <phoneticPr fontId="1" type="noConversion"/>
  </si>
  <si>
    <t>茂名市地方公路站</t>
    <phoneticPr fontId="7" type="noConversion"/>
  </si>
  <si>
    <t>K16+240~K16+300</t>
    <phoneticPr fontId="7" type="noConversion"/>
  </si>
  <si>
    <t>路肩坍塌</t>
    <phoneticPr fontId="7" type="noConversion"/>
  </si>
  <si>
    <t>修建挡墙</t>
    <phoneticPr fontId="7" type="noConversion"/>
  </si>
  <si>
    <t>化州站</t>
    <phoneticPr fontId="7" type="noConversion"/>
  </si>
  <si>
    <t>K5+520~K5+602</t>
    <phoneticPr fontId="7" type="noConversion"/>
  </si>
  <si>
    <t>Y403线</t>
    <phoneticPr fontId="7" type="noConversion"/>
  </si>
  <si>
    <t>旧桥被冲毁</t>
    <phoneticPr fontId="7" type="noConversion"/>
  </si>
  <si>
    <t>Y345线</t>
    <phoneticPr fontId="7" type="noConversion"/>
  </si>
  <si>
    <t>梅州市地方公路站</t>
    <phoneticPr fontId="7" type="noConversion"/>
  </si>
  <si>
    <t>K24+260~K24+341</t>
  </si>
  <si>
    <t>X972线</t>
    <phoneticPr fontId="7" type="noConversion"/>
  </si>
  <si>
    <t>蕉岭站</t>
    <phoneticPr fontId="7" type="noConversion"/>
  </si>
  <si>
    <t>K24+750~K24+843</t>
    <phoneticPr fontId="7" type="noConversion"/>
  </si>
  <si>
    <t>梅州市公路局</t>
    <phoneticPr fontId="7" type="noConversion"/>
  </si>
  <si>
    <t>S332线</t>
    <phoneticPr fontId="7" type="noConversion"/>
  </si>
  <si>
    <t>K111+725~K111+775</t>
    <phoneticPr fontId="7" type="noConversion"/>
  </si>
  <si>
    <t>平远局</t>
    <phoneticPr fontId="7" type="noConversion"/>
  </si>
  <si>
    <t>G235线</t>
    <phoneticPr fontId="7" type="noConversion"/>
  </si>
  <si>
    <t>K1+700~K1+860</t>
    <phoneticPr fontId="7" type="noConversion"/>
  </si>
  <si>
    <t>大埔局</t>
    <phoneticPr fontId="7" type="noConversion"/>
  </si>
  <si>
    <t>惠州市地方公路站</t>
    <phoneticPr fontId="7" type="noConversion"/>
  </si>
  <si>
    <t>X192线</t>
    <phoneticPr fontId="7" type="noConversion"/>
  </si>
  <si>
    <t>K9+930~K10+130</t>
    <phoneticPr fontId="7" type="noConversion"/>
  </si>
  <si>
    <t>惠州市</t>
    <phoneticPr fontId="1" type="noConversion"/>
  </si>
  <si>
    <t>龙门站</t>
    <phoneticPr fontId="7" type="noConversion"/>
  </si>
  <si>
    <t>清远市地方公路站</t>
    <phoneticPr fontId="7" type="noConversion"/>
  </si>
  <si>
    <t>X367线</t>
    <phoneticPr fontId="7" type="noConversion"/>
  </si>
  <si>
    <t>K26+150~K26+220</t>
    <phoneticPr fontId="7" type="noConversion"/>
  </si>
  <si>
    <t>英德站</t>
    <phoneticPr fontId="7" type="noConversion"/>
  </si>
  <si>
    <t>揭阳市公路局</t>
    <phoneticPr fontId="7" type="noConversion"/>
  </si>
  <si>
    <t>S337线</t>
    <phoneticPr fontId="7" type="noConversion"/>
  </si>
  <si>
    <t>K108+825～K108+875段</t>
    <phoneticPr fontId="7" type="noConversion"/>
  </si>
  <si>
    <t>惠来局</t>
    <phoneticPr fontId="7" type="noConversion"/>
  </si>
  <si>
    <t>五华站</t>
    <phoneticPr fontId="7" type="noConversion"/>
  </si>
  <si>
    <t>K19+000～K19+035</t>
    <phoneticPr fontId="7" type="noConversion"/>
  </si>
  <si>
    <t>S224线</t>
    <phoneticPr fontId="7" type="noConversion"/>
  </si>
  <si>
    <t>K46+830~K46+880</t>
  </si>
  <si>
    <t>梅县局</t>
    <phoneticPr fontId="7" type="noConversion"/>
  </si>
  <si>
    <t>K39+170～K39+240</t>
  </si>
  <si>
    <t>惠州市公路局</t>
    <phoneticPr fontId="7" type="noConversion"/>
  </si>
  <si>
    <t>S335线</t>
    <phoneticPr fontId="7" type="noConversion"/>
  </si>
  <si>
    <t>K5+9200~K6+045</t>
    <phoneticPr fontId="7" type="noConversion"/>
  </si>
  <si>
    <t>路基挡土墙坍塌</t>
    <phoneticPr fontId="7" type="noConversion"/>
  </si>
  <si>
    <t>新建挡墙</t>
    <phoneticPr fontId="7" type="noConversion"/>
  </si>
  <si>
    <t>龙门局</t>
    <phoneticPr fontId="7" type="noConversion"/>
  </si>
  <si>
    <t>汕头市</t>
    <phoneticPr fontId="1" type="noConversion"/>
  </si>
  <si>
    <t>汕头市公路局</t>
    <phoneticPr fontId="7" type="noConversion"/>
  </si>
  <si>
    <t>S336线</t>
    <phoneticPr fontId="7" type="noConversion"/>
  </si>
  <si>
    <t>K65+700~K65+750</t>
    <phoneticPr fontId="7" type="noConversion"/>
  </si>
  <si>
    <t>南澳局</t>
    <phoneticPr fontId="7" type="noConversion"/>
  </si>
  <si>
    <t>K55+900~K56+000</t>
    <phoneticPr fontId="7" type="noConversion"/>
  </si>
  <si>
    <t>K46+540-K46+650</t>
    <phoneticPr fontId="7" type="noConversion"/>
  </si>
  <si>
    <t>韶关市公路局</t>
    <phoneticPr fontId="7" type="noConversion"/>
  </si>
  <si>
    <t>S248线</t>
    <phoneticPr fontId="7" type="noConversion"/>
  </si>
  <si>
    <t>K132+870~K132+980</t>
  </si>
  <si>
    <t>浈江局</t>
    <phoneticPr fontId="7" type="noConversion"/>
  </si>
  <si>
    <t>汕尾市</t>
    <phoneticPr fontId="1" type="noConversion"/>
  </si>
  <si>
    <t>汕尾市地方公路总站</t>
    <phoneticPr fontId="7" type="noConversion"/>
  </si>
  <si>
    <t>X131线</t>
    <phoneticPr fontId="7" type="noConversion"/>
  </si>
  <si>
    <t>K2+700-K2+900</t>
    <phoneticPr fontId="7" type="noConversion"/>
  </si>
  <si>
    <t>路基挡土墙坍塌</t>
    <phoneticPr fontId="7" type="noConversion"/>
  </si>
  <si>
    <t>新建挡墙</t>
    <phoneticPr fontId="7" type="noConversion"/>
  </si>
  <si>
    <t>海丰站</t>
    <phoneticPr fontId="7" type="noConversion"/>
  </si>
  <si>
    <t>梅州公路局</t>
    <phoneticPr fontId="7" type="noConversion"/>
  </si>
  <si>
    <t>K1+310-K1+350</t>
    <phoneticPr fontId="7" type="noConversion"/>
  </si>
  <si>
    <t>云浮市</t>
    <phoneticPr fontId="1" type="noConversion"/>
  </si>
  <si>
    <t>六</t>
    <phoneticPr fontId="1" type="noConversion"/>
  </si>
  <si>
    <t>云浮市公路局</t>
    <phoneticPr fontId="7" type="noConversion"/>
  </si>
  <si>
    <t>S279线</t>
    <phoneticPr fontId="7" type="noConversion"/>
  </si>
  <si>
    <t>K93+200-K93+450</t>
    <phoneticPr fontId="7" type="noConversion"/>
  </si>
  <si>
    <t>罗定局</t>
    <phoneticPr fontId="7" type="noConversion"/>
  </si>
  <si>
    <t>G206线</t>
    <phoneticPr fontId="7" type="noConversion"/>
  </si>
  <si>
    <t>K2099+060～K2099+130</t>
    <phoneticPr fontId="7" type="noConversion"/>
  </si>
  <si>
    <t>平远局</t>
    <phoneticPr fontId="7" type="noConversion"/>
  </si>
  <si>
    <t>K20+365-K20+480</t>
    <phoneticPr fontId="7" type="noConversion"/>
  </si>
  <si>
    <t>梅州市地方公路总站</t>
    <phoneticPr fontId="7" type="noConversion"/>
  </si>
  <si>
    <t>X948线</t>
    <phoneticPr fontId="7" type="noConversion"/>
  </si>
  <si>
    <t>K7+980-K8+050</t>
    <phoneticPr fontId="7" type="noConversion"/>
  </si>
  <si>
    <t>兴宁站</t>
    <phoneticPr fontId="7" type="noConversion"/>
  </si>
  <si>
    <t>S339线</t>
    <phoneticPr fontId="7" type="noConversion"/>
  </si>
  <si>
    <t>K4+585-K4+619</t>
  </si>
  <si>
    <t>新建挡墙，涵洞</t>
    <phoneticPr fontId="7" type="noConversion"/>
  </si>
  <si>
    <t>兴宁站</t>
    <phoneticPr fontId="7" type="noConversion"/>
  </si>
  <si>
    <t>河源市公路局</t>
    <phoneticPr fontId="7" type="noConversion"/>
  </si>
  <si>
    <t>S236线</t>
    <phoneticPr fontId="7" type="noConversion"/>
  </si>
  <si>
    <t>K53+340～K53+675</t>
    <phoneticPr fontId="7" type="noConversion"/>
  </si>
  <si>
    <t>龙川局</t>
    <phoneticPr fontId="7" type="noConversion"/>
  </si>
  <si>
    <t>S226线</t>
    <phoneticPr fontId="7" type="noConversion"/>
  </si>
  <si>
    <t>K25+465-K25+535</t>
    <phoneticPr fontId="7" type="noConversion"/>
  </si>
  <si>
    <t>兴宁局</t>
    <phoneticPr fontId="7" type="noConversion"/>
  </si>
  <si>
    <t>G205线</t>
    <phoneticPr fontId="7" type="noConversion"/>
  </si>
  <si>
    <t>K2646+050-K2646+100</t>
    <phoneticPr fontId="7" type="noConversion"/>
  </si>
  <si>
    <t>茂名市公路局</t>
    <phoneticPr fontId="7" type="noConversion"/>
  </si>
  <si>
    <t>G207线</t>
    <phoneticPr fontId="7" type="noConversion"/>
  </si>
  <si>
    <t>K3355+615～K3355+694</t>
    <phoneticPr fontId="7" type="noConversion"/>
  </si>
  <si>
    <t>信宜局</t>
    <phoneticPr fontId="7" type="noConversion"/>
  </si>
  <si>
    <t>河源市地方公路总站</t>
    <phoneticPr fontId="7" type="noConversion"/>
  </si>
  <si>
    <t>X155线</t>
    <phoneticPr fontId="7" type="noConversion"/>
  </si>
  <si>
    <t>K77+600～K78+100</t>
    <phoneticPr fontId="7" type="noConversion"/>
  </si>
  <si>
    <t>紫金站</t>
    <phoneticPr fontId="7" type="noConversion"/>
  </si>
  <si>
    <t>X176线</t>
    <phoneticPr fontId="7" type="noConversion"/>
  </si>
  <si>
    <t>K11+400～K11+470处</t>
    <phoneticPr fontId="7" type="noConversion"/>
  </si>
  <si>
    <t>新建挡墙等</t>
    <phoneticPr fontId="7" type="noConversion"/>
  </si>
  <si>
    <t>龙川站</t>
    <phoneticPr fontId="7" type="noConversion"/>
  </si>
  <si>
    <t>K34+360-k34+440</t>
    <phoneticPr fontId="7" type="noConversion"/>
  </si>
  <si>
    <t>路基被冲毁</t>
    <phoneticPr fontId="7" type="noConversion"/>
  </si>
  <si>
    <t>修复冲毁路基等</t>
    <phoneticPr fontId="7" type="noConversion"/>
  </si>
  <si>
    <t>S243线</t>
    <phoneticPr fontId="7" type="noConversion"/>
  </si>
  <si>
    <t>K6+820处</t>
    <phoneticPr fontId="7" type="noConversion"/>
  </si>
  <si>
    <t>东源站</t>
    <phoneticPr fontId="7" type="noConversion"/>
  </si>
  <si>
    <t>K120+649-K120+791</t>
    <phoneticPr fontId="7" type="noConversion"/>
  </si>
  <si>
    <t>路基挡土墙坍塌，涵洞损毁</t>
    <phoneticPr fontId="7" type="noConversion"/>
  </si>
  <si>
    <t>新建挡墙、涵洞</t>
    <phoneticPr fontId="7" type="noConversion"/>
  </si>
  <si>
    <t>K121+160-K121+240</t>
    <phoneticPr fontId="7" type="noConversion"/>
  </si>
  <si>
    <t>潮州市交通局</t>
    <phoneticPr fontId="7" type="noConversion"/>
  </si>
  <si>
    <t>X075线</t>
    <phoneticPr fontId="7" type="noConversion"/>
  </si>
  <si>
    <t>K16+240~K16+520</t>
    <phoneticPr fontId="7" type="noConversion"/>
  </si>
  <si>
    <t>潮州市</t>
    <phoneticPr fontId="7" type="noConversion"/>
  </si>
  <si>
    <t>潮安区</t>
    <phoneticPr fontId="7" type="noConversion"/>
  </si>
  <si>
    <t>肇庆市</t>
    <phoneticPr fontId="1" type="noConversion"/>
  </si>
  <si>
    <t>肇庆市公路局</t>
    <phoneticPr fontId="7" type="noConversion"/>
  </si>
  <si>
    <t>S266线</t>
    <phoneticPr fontId="7" type="noConversion"/>
  </si>
  <si>
    <t>封开县</t>
    <phoneticPr fontId="7" type="noConversion"/>
  </si>
  <si>
    <t>S351线</t>
    <phoneticPr fontId="7" type="noConversion"/>
  </si>
  <si>
    <t>K34+900-K35+080</t>
    <phoneticPr fontId="7" type="noConversion"/>
  </si>
  <si>
    <t>路基挡土墙坍塌、涵洞损坏</t>
    <phoneticPr fontId="7" type="noConversion"/>
  </si>
  <si>
    <t>云浮市地方公路总站</t>
    <phoneticPr fontId="7" type="noConversion"/>
  </si>
  <si>
    <t>X472线</t>
    <phoneticPr fontId="7" type="noConversion"/>
  </si>
  <si>
    <t>K14+020~K14+070</t>
    <phoneticPr fontId="7" type="noConversion"/>
  </si>
  <si>
    <t>郁南县</t>
    <phoneticPr fontId="7" type="noConversion"/>
  </si>
  <si>
    <t>S244线</t>
    <phoneticPr fontId="7" type="noConversion"/>
  </si>
  <si>
    <t>K37+800</t>
    <phoneticPr fontId="7" type="noConversion"/>
  </si>
  <si>
    <t>X654线</t>
    <phoneticPr fontId="7" type="noConversion"/>
  </si>
  <si>
    <t>X660线</t>
    <phoneticPr fontId="7" type="noConversion"/>
  </si>
  <si>
    <t>X032线</t>
    <phoneticPr fontId="7" type="noConversion"/>
  </si>
  <si>
    <t>G235线</t>
    <phoneticPr fontId="7" type="noConversion"/>
  </si>
  <si>
    <t>七</t>
    <phoneticPr fontId="1" type="noConversion"/>
  </si>
  <si>
    <t>十</t>
    <phoneticPr fontId="1" type="noConversion"/>
  </si>
  <si>
    <t>新建桥梁长13米，宽12米。</t>
    <phoneticPr fontId="7" type="noConversion"/>
  </si>
  <si>
    <t>新建桥梁长125米，宽8.5米。</t>
    <phoneticPr fontId="7" type="noConversion"/>
  </si>
  <si>
    <t>新建桥梁,长216米，宽8.5米。</t>
    <phoneticPr fontId="7" type="noConversion"/>
  </si>
  <si>
    <t>S113线</t>
    <phoneticPr fontId="1" type="noConversion"/>
  </si>
  <si>
    <t>清远市公路局</t>
    <phoneticPr fontId="1" type="noConversion"/>
  </si>
  <si>
    <t>S260线</t>
    <phoneticPr fontId="1" type="noConversion"/>
  </si>
  <si>
    <t>K16+120~K16+322</t>
    <phoneticPr fontId="1" type="noConversion"/>
  </si>
  <si>
    <t>路肩坍塌</t>
    <phoneticPr fontId="1" type="noConversion"/>
  </si>
  <si>
    <t>修建挡墙</t>
    <phoneticPr fontId="1" type="noConversion"/>
  </si>
  <si>
    <t>阳山局</t>
    <phoneticPr fontId="1" type="noConversion"/>
  </si>
  <si>
    <t>K328+550~K328+750</t>
    <phoneticPr fontId="1" type="noConversion"/>
  </si>
  <si>
    <t>按建安费的70%计算</t>
    <phoneticPr fontId="1" type="noConversion"/>
  </si>
  <si>
    <t>按建安费的70%计算</t>
    <phoneticPr fontId="1" type="noConversion"/>
  </si>
  <si>
    <t>按2000元/平方米计算</t>
    <phoneticPr fontId="1" type="noConversion"/>
  </si>
  <si>
    <t>高州局</t>
    <phoneticPr fontId="1" type="noConversion"/>
  </si>
  <si>
    <t>按建安费的70%计算</t>
    <phoneticPr fontId="1" type="noConversion"/>
  </si>
  <si>
    <t>梅州市地方公路总站</t>
    <phoneticPr fontId="7" type="noConversion"/>
  </si>
  <si>
    <t>k73+868岗头桥小桥</t>
    <phoneticPr fontId="7" type="noConversion"/>
  </si>
  <si>
    <t>K3+107新车桥</t>
    <phoneticPr fontId="7" type="noConversion"/>
  </si>
  <si>
    <t>KO+27低山桥</t>
    <phoneticPr fontId="7" type="noConversion"/>
  </si>
  <si>
    <t>K45+200~K45+400</t>
    <phoneticPr fontId="7" type="noConversion"/>
  </si>
  <si>
    <t>按建安费的70%计算</t>
    <phoneticPr fontId="1" type="noConversion"/>
  </si>
  <si>
    <t>八</t>
    <phoneticPr fontId="1" type="noConversion"/>
  </si>
  <si>
    <t>九</t>
    <phoneticPr fontId="1" type="noConversion"/>
  </si>
  <si>
    <t>十一</t>
    <phoneticPr fontId="1" type="noConversion"/>
  </si>
  <si>
    <t>十二</t>
    <phoneticPr fontId="1" type="noConversion"/>
  </si>
  <si>
    <t>按建安费的70%计算。应补助280万，待安排250万元。</t>
    <phoneticPr fontId="1" type="noConversion"/>
  </si>
  <si>
    <t>基础掏空，基础被冲毁。</t>
    <phoneticPr fontId="7" type="noConversion"/>
  </si>
  <si>
    <t>粤公养函[2017]935号</t>
  </si>
  <si>
    <t>粤公养函[2017]927号</t>
  </si>
  <si>
    <t>粤公养函[2017]924号</t>
  </si>
  <si>
    <t>粤公养函[2017]937号</t>
  </si>
  <si>
    <t>粤公养函[2017]812号</t>
  </si>
  <si>
    <t>粤公养函[2017]930号</t>
  </si>
  <si>
    <t>粤公养函[2017]931号</t>
  </si>
  <si>
    <t>粤公养函[2017]932号</t>
  </si>
  <si>
    <t>粤公养函[2017]933号</t>
  </si>
  <si>
    <t>粤公养函[2017]934号</t>
  </si>
  <si>
    <t>粤公养函[2017]919号</t>
  </si>
  <si>
    <t>粤公养函[2017]918号</t>
  </si>
  <si>
    <t>粤公养函[2017]926号</t>
  </si>
  <si>
    <t>粤公养函[2017]925号</t>
  </si>
  <si>
    <t>粤公养函[2017]872号</t>
  </si>
  <si>
    <t>粤公养函[2017]871号</t>
  </si>
  <si>
    <t>粤公养函[2017]870号</t>
  </si>
  <si>
    <t>粤公养函[2017]869号</t>
  </si>
  <si>
    <t>粤公养函[2017]868号</t>
  </si>
  <si>
    <t>粤公养函[2017]867号</t>
  </si>
  <si>
    <t>粤公养函[2017]813号</t>
  </si>
  <si>
    <t>粤公养函[2017]730号</t>
  </si>
  <si>
    <t>粤公养函[2017]920号</t>
  </si>
  <si>
    <t>粤公养函[2017]735号</t>
  </si>
  <si>
    <t>粤公养函[2017]734号</t>
  </si>
  <si>
    <t>粤公养函[2017]917号</t>
  </si>
  <si>
    <t>粤公养函[2017]938号</t>
  </si>
  <si>
    <t>粤公养函[2017]916号</t>
  </si>
  <si>
    <t>粤公养函[2017]814号</t>
  </si>
  <si>
    <t>粤公养函[2017]811号</t>
  </si>
  <si>
    <t>粤公养函[2017]810号</t>
  </si>
  <si>
    <t>粤公养函[2017]809号</t>
  </si>
  <si>
    <t>粤公养函[2017]808号</t>
  </si>
  <si>
    <t>粤公养函[2017]816号</t>
  </si>
  <si>
    <t>粤公养函[2017]731号</t>
  </si>
  <si>
    <t>粤公养函[2017]923号</t>
  </si>
  <si>
    <t>粤公养函[2017]733号</t>
  </si>
  <si>
    <t>粤公养函[2017]738号</t>
  </si>
  <si>
    <t>粤公养函[2017]732号</t>
  </si>
  <si>
    <t>粤公养函[2017]817号</t>
  </si>
  <si>
    <t>粤公养函[2017]922号</t>
  </si>
  <si>
    <t>粤公养函[2017]929号</t>
  </si>
  <si>
    <t>粤公养函[2017]921号</t>
  </si>
  <si>
    <t>粤公养函[2017]936号</t>
  </si>
  <si>
    <t>核定
省补助
(万元)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</si>
</sst>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8"/>
      <name val="方正小标宋简体"/>
      <family val="3"/>
      <charset val="134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8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2" fillId="0" borderId="1" xfId="123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2" fillId="0" borderId="1" xfId="123" applyNumberFormat="1" applyFont="1" applyBorder="1" applyAlignment="1">
      <alignment horizontal="center" vertical="center" wrapText="1"/>
    </xf>
    <xf numFmtId="0" fontId="13" fillId="0" borderId="1" xfId="12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3" fillId="0" borderId="1" xfId="123" applyNumberFormat="1" applyFont="1" applyBorder="1" applyAlignment="1">
      <alignment horizontal="center" vertical="center" wrapText="1"/>
    </xf>
    <xf numFmtId="176" fontId="13" fillId="0" borderId="1" xfId="124" applyNumberFormat="1" applyFont="1" applyBorder="1" applyAlignment="1">
      <alignment horizontal="center" vertical="center" wrapText="1"/>
    </xf>
    <xf numFmtId="0" fontId="12" fillId="0" borderId="1" xfId="125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124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76" fontId="14" fillId="0" borderId="1" xfId="124" applyNumberFormat="1" applyFont="1" applyBorder="1" applyAlignment="1">
      <alignment horizontal="center" vertical="center" wrapText="1"/>
    </xf>
    <xf numFmtId="0" fontId="14" fillId="0" borderId="1" xfId="124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124" applyFont="1" applyBorder="1" applyAlignment="1">
      <alignment horizontal="center" vertical="center" wrapText="1"/>
    </xf>
    <xf numFmtId="0" fontId="10" fillId="0" borderId="1" xfId="123" applyFont="1" applyBorder="1" applyAlignment="1">
      <alignment horizontal="center" vertical="center" wrapText="1"/>
    </xf>
    <xf numFmtId="176" fontId="10" fillId="0" borderId="1" xfId="123" applyNumberFormat="1" applyFont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31" fontId="17" fillId="0" borderId="1" xfId="123" applyNumberFormat="1" applyFont="1" applyBorder="1" applyAlignment="1">
      <alignment horizontal="center" vertical="center" wrapText="1"/>
    </xf>
    <xf numFmtId="31" fontId="5" fillId="0" borderId="1" xfId="123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31" fontId="18" fillId="0" borderId="1" xfId="12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124" applyFont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128">
    <cellStyle name="常规" xfId="0" builtinId="0"/>
    <cellStyle name="常规 10" xfId="1"/>
    <cellStyle name="常规 11" xfId="2"/>
    <cellStyle name="常规 12" xfId="3"/>
    <cellStyle name="常规 19" xfId="4"/>
    <cellStyle name="常规 2" xfId="5"/>
    <cellStyle name="常规 2 2" xfId="6"/>
    <cellStyle name="常规 2 2 10" xfId="7"/>
    <cellStyle name="常规 2 2 11" xfId="8"/>
    <cellStyle name="常规 2 2 12" xfId="9"/>
    <cellStyle name="常规 2 2 13" xfId="10"/>
    <cellStyle name="常规 2 2 14" xfId="11"/>
    <cellStyle name="常规 2 2 15" xfId="12"/>
    <cellStyle name="常规 2 2 16" xfId="13"/>
    <cellStyle name="常规 2 2 17" xfId="14"/>
    <cellStyle name="常规 2 2 18" xfId="15"/>
    <cellStyle name="常规 2 2 19" xfId="16"/>
    <cellStyle name="常规 2 2 2" xfId="17"/>
    <cellStyle name="常规 2 2 2 10" xfId="18"/>
    <cellStyle name="常规 2 2 2 11" xfId="19"/>
    <cellStyle name="常规 2 2 2 12" xfId="20"/>
    <cellStyle name="常规 2 2 2 13" xfId="21"/>
    <cellStyle name="常规 2 2 2 14" xfId="22"/>
    <cellStyle name="常规 2 2 2 15" xfId="23"/>
    <cellStyle name="常规 2 2 2 16" xfId="24"/>
    <cellStyle name="常规 2 2 2 17" xfId="25"/>
    <cellStyle name="常规 2 2 2 18" xfId="26"/>
    <cellStyle name="常规 2 2 2 19" xfId="27"/>
    <cellStyle name="常规 2 2 2 2" xfId="28"/>
    <cellStyle name="常规 2 2 2 3" xfId="29"/>
    <cellStyle name="常规 2 2 2 4" xfId="30"/>
    <cellStyle name="常规 2 2 2 5" xfId="31"/>
    <cellStyle name="常规 2 2 2 6" xfId="32"/>
    <cellStyle name="常规 2 2 2 7" xfId="33"/>
    <cellStyle name="常规 2 2 2 8" xfId="34"/>
    <cellStyle name="常规 2 2 2 9" xfId="35"/>
    <cellStyle name="常规 2 2 20" xfId="36"/>
    <cellStyle name="常规 2 2 3" xfId="37"/>
    <cellStyle name="常规 2 2 3 10" xfId="38"/>
    <cellStyle name="常规 2 2 3 11" xfId="39"/>
    <cellStyle name="常规 2 2 3 12" xfId="40"/>
    <cellStyle name="常规 2 2 3 13" xfId="41"/>
    <cellStyle name="常规 2 2 3 14" xfId="42"/>
    <cellStyle name="常规 2 2 3 15" xfId="43"/>
    <cellStyle name="常规 2 2 3 16" xfId="44"/>
    <cellStyle name="常规 2 2 3 17" xfId="45"/>
    <cellStyle name="常规 2 2 3 18" xfId="46"/>
    <cellStyle name="常规 2 2 3 19" xfId="47"/>
    <cellStyle name="常规 2 2 3 2" xfId="48"/>
    <cellStyle name="常规 2 2 3 3" xfId="49"/>
    <cellStyle name="常规 2 2 3 4" xfId="50"/>
    <cellStyle name="常规 2 2 3 5" xfId="51"/>
    <cellStyle name="常规 2 2 3 6" xfId="52"/>
    <cellStyle name="常规 2 2 3 7" xfId="53"/>
    <cellStyle name="常规 2 2 3 8" xfId="54"/>
    <cellStyle name="常规 2 2 3 9" xfId="55"/>
    <cellStyle name="常规 2 2 4" xfId="56"/>
    <cellStyle name="常规 2 2 5" xfId="57"/>
    <cellStyle name="常规 2 2 6" xfId="58"/>
    <cellStyle name="常规 2 2 7" xfId="59"/>
    <cellStyle name="常规 2 2 8" xfId="60"/>
    <cellStyle name="常规 2 2 9" xfId="61"/>
    <cellStyle name="常规 2 3" xfId="62"/>
    <cellStyle name="常规 2 3 10" xfId="63"/>
    <cellStyle name="常规 2 3 11" xfId="64"/>
    <cellStyle name="常规 2 3 12" xfId="65"/>
    <cellStyle name="常规 2 3 13" xfId="66"/>
    <cellStyle name="常规 2 3 14" xfId="67"/>
    <cellStyle name="常规 2 3 15" xfId="68"/>
    <cellStyle name="常规 2 3 16" xfId="69"/>
    <cellStyle name="常规 2 3 17" xfId="70"/>
    <cellStyle name="常规 2 3 18" xfId="71"/>
    <cellStyle name="常规 2 3 19" xfId="72"/>
    <cellStyle name="常规 2 3 2" xfId="73"/>
    <cellStyle name="常规 2 3 2 10" xfId="74"/>
    <cellStyle name="常规 2 3 2 11" xfId="75"/>
    <cellStyle name="常规 2 3 2 12" xfId="76"/>
    <cellStyle name="常规 2 3 2 13" xfId="77"/>
    <cellStyle name="常规 2 3 2 14" xfId="78"/>
    <cellStyle name="常规 2 3 2 15" xfId="79"/>
    <cellStyle name="常规 2 3 2 16" xfId="80"/>
    <cellStyle name="常规 2 3 2 17" xfId="81"/>
    <cellStyle name="常规 2 3 2 18" xfId="82"/>
    <cellStyle name="常规 2 3 2 19" xfId="83"/>
    <cellStyle name="常规 2 3 2 2" xfId="84"/>
    <cellStyle name="常规 2 3 2 3" xfId="85"/>
    <cellStyle name="常规 2 3 2 4" xfId="86"/>
    <cellStyle name="常规 2 3 2 5" xfId="87"/>
    <cellStyle name="常规 2 3 2 6" xfId="88"/>
    <cellStyle name="常规 2 3 2 7" xfId="89"/>
    <cellStyle name="常规 2 3 2 8" xfId="90"/>
    <cellStyle name="常规 2 3 2 9" xfId="91"/>
    <cellStyle name="常规 2 3 3" xfId="92"/>
    <cellStyle name="常规 2 3 4" xfId="93"/>
    <cellStyle name="常规 2 3 5" xfId="94"/>
    <cellStyle name="常规 2 3 6" xfId="95"/>
    <cellStyle name="常规 2 3 7" xfId="96"/>
    <cellStyle name="常规 2 3 8" xfId="97"/>
    <cellStyle name="常规 2 3 9" xfId="98"/>
    <cellStyle name="常规 2 4" xfId="99"/>
    <cellStyle name="常规 2 4 10" xfId="100"/>
    <cellStyle name="常规 2 4 11" xfId="101"/>
    <cellStyle name="常规 2 4 12" xfId="102"/>
    <cellStyle name="常规 2 4 13" xfId="103"/>
    <cellStyle name="常规 2 4 14" xfId="104"/>
    <cellStyle name="常规 2 4 15" xfId="105"/>
    <cellStyle name="常规 2 4 16" xfId="106"/>
    <cellStyle name="常规 2 4 17" xfId="107"/>
    <cellStyle name="常规 2 4 18" xfId="108"/>
    <cellStyle name="常规 2 4 2" xfId="109"/>
    <cellStyle name="常规 2 4 3" xfId="110"/>
    <cellStyle name="常规 2 4 4" xfId="111"/>
    <cellStyle name="常规 2 4 5" xfId="112"/>
    <cellStyle name="常规 2 4 6" xfId="113"/>
    <cellStyle name="常规 2 4 7" xfId="114"/>
    <cellStyle name="常规 2 4 8" xfId="115"/>
    <cellStyle name="常规 2 4 9" xfId="116"/>
    <cellStyle name="常规 3" xfId="117"/>
    <cellStyle name="常规 4 2" xfId="118"/>
    <cellStyle name="常规 4 3" xfId="119"/>
    <cellStyle name="常规 4 4" xfId="120"/>
    <cellStyle name="常规 4 5" xfId="121"/>
    <cellStyle name="常规 5" xfId="122"/>
    <cellStyle name="常规 6" xfId="123"/>
    <cellStyle name="常规 6 2" xfId="124"/>
    <cellStyle name="常规 7" xfId="125"/>
    <cellStyle name="常规 8" xfId="126"/>
    <cellStyle name="常规 9" xfId="1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A7" sqref="A7"/>
    </sheetView>
  </sheetViews>
  <sheetFormatPr defaultRowHeight="15.6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59"/>
  <sheetViews>
    <sheetView tabSelected="1" zoomScale="115" zoomScaleNormal="115" workbookViewId="0">
      <selection activeCell="J35" sqref="J35"/>
    </sheetView>
  </sheetViews>
  <sheetFormatPr defaultColWidth="8.69921875" defaultRowHeight="15.6"/>
  <cols>
    <col min="1" max="1" width="4.59765625" style="1" customWidth="1"/>
    <col min="2" max="2" width="9" style="1" customWidth="1"/>
    <col min="3" max="3" width="9.69921875" style="2" customWidth="1"/>
    <col min="4" max="4" width="18.69921875" style="2" customWidth="1"/>
    <col min="5" max="6" width="15.3984375" style="3" customWidth="1"/>
    <col min="7" max="10" width="8" style="6" customWidth="1"/>
    <col min="11" max="11" width="6.5" style="2" customWidth="1"/>
    <col min="12" max="12" width="11.69921875" style="1" customWidth="1"/>
    <col min="13" max="13" width="14.19921875" style="2" hidden="1" customWidth="1"/>
    <col min="14" max="16384" width="8.69921875" style="2"/>
  </cols>
  <sheetData>
    <row r="1" spans="1:13" ht="30" customHeight="1">
      <c r="A1" s="47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7" customFormat="1" ht="41.4" customHeight="1">
      <c r="A2" s="11" t="s">
        <v>3</v>
      </c>
      <c r="B2" s="11" t="s">
        <v>4</v>
      </c>
      <c r="C2" s="11" t="s">
        <v>23</v>
      </c>
      <c r="D2" s="11" t="s">
        <v>10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236</v>
      </c>
      <c r="J2" s="12" t="s">
        <v>11</v>
      </c>
      <c r="K2" s="11" t="s">
        <v>1</v>
      </c>
      <c r="L2" s="11" t="s">
        <v>2</v>
      </c>
      <c r="M2" s="36" t="s">
        <v>0</v>
      </c>
    </row>
    <row r="3" spans="1:13" s="5" customFormat="1" ht="19.2" customHeight="1">
      <c r="A3" s="49" t="s">
        <v>9</v>
      </c>
      <c r="B3" s="49"/>
      <c r="C3" s="49"/>
      <c r="D3" s="13"/>
      <c r="E3" s="14"/>
      <c r="F3" s="14"/>
      <c r="G3" s="15">
        <f>G4+G11+G28+G32+G36+G42+G45+G47+G49+G52+G54+G57</f>
        <v>10880</v>
      </c>
      <c r="H3" s="15">
        <f>H4+H11+H28+H32+H36+H42+H45+H47+H49+H52+H54+H57</f>
        <v>7292</v>
      </c>
      <c r="I3" s="15">
        <f>I4+I11+I28+I32+I36+I42+I45+I47+I49+I52+I54+I57</f>
        <v>4846</v>
      </c>
      <c r="J3" s="15">
        <f>J4+J11+J28+J32+J36+J42+J45+J47+J49+J52+J54+J57</f>
        <v>4596</v>
      </c>
      <c r="K3" s="13"/>
      <c r="L3" s="13"/>
      <c r="M3" s="37"/>
    </row>
    <row r="4" spans="1:13" s="5" customFormat="1" ht="19.2" customHeight="1">
      <c r="A4" s="13" t="s">
        <v>12</v>
      </c>
      <c r="B4" s="49" t="s">
        <v>13</v>
      </c>
      <c r="C4" s="49"/>
      <c r="D4" s="13"/>
      <c r="E4" s="14"/>
      <c r="F4" s="14"/>
      <c r="G4" s="15">
        <f>SUM(G5:G10)</f>
        <v>2371</v>
      </c>
      <c r="H4" s="15">
        <f t="shared" ref="H4:J4" si="0">SUM(H5:H10)</f>
        <v>1733</v>
      </c>
      <c r="I4" s="15">
        <f t="shared" si="0"/>
        <v>953</v>
      </c>
      <c r="J4" s="15">
        <f t="shared" si="0"/>
        <v>953</v>
      </c>
      <c r="K4" s="13"/>
      <c r="L4" s="13"/>
      <c r="M4" s="37"/>
    </row>
    <row r="5" spans="1:13" s="8" customFormat="1" ht="27" customHeight="1">
      <c r="A5" s="34">
        <v>1</v>
      </c>
      <c r="B5" s="16" t="s">
        <v>25</v>
      </c>
      <c r="C5" s="16" t="s">
        <v>158</v>
      </c>
      <c r="D5" s="17" t="s">
        <v>26</v>
      </c>
      <c r="E5" s="16" t="s">
        <v>27</v>
      </c>
      <c r="F5" s="17" t="s">
        <v>28</v>
      </c>
      <c r="G5" s="18">
        <v>160</v>
      </c>
      <c r="H5" s="18">
        <v>132</v>
      </c>
      <c r="I5" s="18">
        <f>H5*0.7</f>
        <v>92</v>
      </c>
      <c r="J5" s="18">
        <v>92</v>
      </c>
      <c r="K5" s="16" t="s">
        <v>29</v>
      </c>
      <c r="L5" s="20" t="s">
        <v>192</v>
      </c>
      <c r="M5" s="38" t="s">
        <v>175</v>
      </c>
    </row>
    <row r="6" spans="1:13" s="8" customFormat="1" ht="27" customHeight="1">
      <c r="A6" s="34">
        <v>2</v>
      </c>
      <c r="B6" s="16" t="s">
        <v>25</v>
      </c>
      <c r="C6" s="16" t="s">
        <v>159</v>
      </c>
      <c r="D6" s="17" t="s">
        <v>30</v>
      </c>
      <c r="E6" s="16" t="s">
        <v>27</v>
      </c>
      <c r="F6" s="17" t="s">
        <v>28</v>
      </c>
      <c r="G6" s="18">
        <v>281</v>
      </c>
      <c r="H6" s="18">
        <v>162</v>
      </c>
      <c r="I6" s="18">
        <f>H6*0.7</f>
        <v>113</v>
      </c>
      <c r="J6" s="18">
        <v>113</v>
      </c>
      <c r="K6" s="16" t="s">
        <v>29</v>
      </c>
      <c r="L6" s="17" t="s">
        <v>193</v>
      </c>
      <c r="M6" s="38" t="s">
        <v>176</v>
      </c>
    </row>
    <row r="7" spans="1:13" s="10" customFormat="1" ht="27" customHeight="1">
      <c r="A7" s="19">
        <v>3</v>
      </c>
      <c r="B7" s="19" t="s">
        <v>25</v>
      </c>
      <c r="C7" s="19" t="s">
        <v>31</v>
      </c>
      <c r="D7" s="20" t="s">
        <v>182</v>
      </c>
      <c r="E7" s="19" t="s">
        <v>32</v>
      </c>
      <c r="F7" s="20" t="s">
        <v>165</v>
      </c>
      <c r="G7" s="21">
        <v>629</v>
      </c>
      <c r="H7" s="21">
        <v>483</v>
      </c>
      <c r="I7" s="21">
        <f>125*8.5*0.2</f>
        <v>213</v>
      </c>
      <c r="J7" s="18">
        <v>213</v>
      </c>
      <c r="K7" s="19" t="s">
        <v>29</v>
      </c>
      <c r="L7" s="17" t="s">
        <v>194</v>
      </c>
      <c r="M7" s="39" t="s">
        <v>177</v>
      </c>
    </row>
    <row r="8" spans="1:13" s="10" customFormat="1" ht="27" customHeight="1">
      <c r="A8" s="34">
        <v>4</v>
      </c>
      <c r="B8" s="19" t="s">
        <v>25</v>
      </c>
      <c r="C8" s="19" t="s">
        <v>33</v>
      </c>
      <c r="D8" s="20" t="s">
        <v>183</v>
      </c>
      <c r="E8" s="19" t="s">
        <v>32</v>
      </c>
      <c r="F8" s="20" t="s">
        <v>166</v>
      </c>
      <c r="G8" s="21">
        <v>907</v>
      </c>
      <c r="H8" s="21">
        <v>717</v>
      </c>
      <c r="I8" s="22">
        <f>216*8.5*0.2</f>
        <v>367</v>
      </c>
      <c r="J8" s="18">
        <v>367</v>
      </c>
      <c r="K8" s="19" t="s">
        <v>29</v>
      </c>
      <c r="L8" s="20" t="s">
        <v>195</v>
      </c>
      <c r="M8" s="39" t="s">
        <v>177</v>
      </c>
    </row>
    <row r="9" spans="1:13" s="8" customFormat="1" ht="27" customHeight="1">
      <c r="A9" s="34">
        <v>5</v>
      </c>
      <c r="B9" s="16" t="s">
        <v>118</v>
      </c>
      <c r="C9" s="16" t="s">
        <v>119</v>
      </c>
      <c r="D9" s="17" t="s">
        <v>120</v>
      </c>
      <c r="E9" s="16" t="s">
        <v>68</v>
      </c>
      <c r="F9" s="17" t="s">
        <v>69</v>
      </c>
      <c r="G9" s="18">
        <v>194</v>
      </c>
      <c r="H9" s="18">
        <v>121</v>
      </c>
      <c r="I9" s="18">
        <f>H9*0.7</f>
        <v>85</v>
      </c>
      <c r="J9" s="18">
        <v>85</v>
      </c>
      <c r="K9" s="16" t="s">
        <v>121</v>
      </c>
      <c r="L9" s="23" t="s">
        <v>196</v>
      </c>
      <c r="M9" s="38" t="s">
        <v>175</v>
      </c>
    </row>
    <row r="10" spans="1:13" s="8" customFormat="1" ht="27" customHeight="1">
      <c r="A10" s="19">
        <v>6</v>
      </c>
      <c r="B10" s="16" t="s">
        <v>118</v>
      </c>
      <c r="C10" s="16" t="s">
        <v>167</v>
      </c>
      <c r="D10" s="17" t="s">
        <v>174</v>
      </c>
      <c r="E10" s="16" t="s">
        <v>68</v>
      </c>
      <c r="F10" s="17" t="s">
        <v>69</v>
      </c>
      <c r="G10" s="18">
        <v>200</v>
      </c>
      <c r="H10" s="18">
        <v>118</v>
      </c>
      <c r="I10" s="18">
        <f>H10*0.7</f>
        <v>83</v>
      </c>
      <c r="J10" s="18">
        <v>83</v>
      </c>
      <c r="K10" s="16" t="s">
        <v>178</v>
      </c>
      <c r="L10" s="20" t="s">
        <v>197</v>
      </c>
      <c r="M10" s="38" t="s">
        <v>175</v>
      </c>
    </row>
    <row r="11" spans="1:13" s="5" customFormat="1" ht="19.2" customHeight="1">
      <c r="A11" s="44" t="s">
        <v>14</v>
      </c>
      <c r="B11" s="50" t="s">
        <v>15</v>
      </c>
      <c r="C11" s="50"/>
      <c r="D11" s="24"/>
      <c r="E11" s="25"/>
      <c r="F11" s="25"/>
      <c r="G11" s="15">
        <f>SUM(G12:G27)</f>
        <v>2803</v>
      </c>
      <c r="H11" s="15">
        <f t="shared" ref="H11:J11" si="1">SUM(H12:H27)</f>
        <v>2016</v>
      </c>
      <c r="I11" s="15">
        <f t="shared" si="1"/>
        <v>1413</v>
      </c>
      <c r="J11" s="15">
        <f t="shared" si="1"/>
        <v>1413</v>
      </c>
      <c r="K11" s="26"/>
      <c r="L11" s="26"/>
      <c r="M11" s="40"/>
    </row>
    <row r="12" spans="1:13" s="8" customFormat="1" ht="27" customHeight="1">
      <c r="A12" s="34">
        <v>1</v>
      </c>
      <c r="B12" s="16" t="s">
        <v>34</v>
      </c>
      <c r="C12" s="16" t="s">
        <v>36</v>
      </c>
      <c r="D12" s="17" t="s">
        <v>35</v>
      </c>
      <c r="E12" s="16" t="s">
        <v>27</v>
      </c>
      <c r="F12" s="17" t="s">
        <v>28</v>
      </c>
      <c r="G12" s="18">
        <v>139</v>
      </c>
      <c r="H12" s="18">
        <v>116</v>
      </c>
      <c r="I12" s="18">
        <f t="shared" ref="I12:I27" si="2">H12*0.7</f>
        <v>81</v>
      </c>
      <c r="J12" s="18">
        <v>81</v>
      </c>
      <c r="K12" s="16" t="s">
        <v>37</v>
      </c>
      <c r="L12" s="20" t="s">
        <v>198</v>
      </c>
      <c r="M12" s="38" t="s">
        <v>175</v>
      </c>
    </row>
    <row r="13" spans="1:13" s="8" customFormat="1" ht="27" customHeight="1">
      <c r="A13" s="34">
        <v>2</v>
      </c>
      <c r="B13" s="16" t="s">
        <v>34</v>
      </c>
      <c r="C13" s="16" t="s">
        <v>36</v>
      </c>
      <c r="D13" s="17" t="s">
        <v>38</v>
      </c>
      <c r="E13" s="16" t="s">
        <v>27</v>
      </c>
      <c r="F13" s="17" t="s">
        <v>28</v>
      </c>
      <c r="G13" s="18">
        <v>185</v>
      </c>
      <c r="H13" s="18">
        <v>155</v>
      </c>
      <c r="I13" s="18">
        <f t="shared" si="2"/>
        <v>109</v>
      </c>
      <c r="J13" s="18">
        <v>109</v>
      </c>
      <c r="K13" s="16" t="s">
        <v>37</v>
      </c>
      <c r="L13" s="20" t="s">
        <v>199</v>
      </c>
      <c r="M13" s="38" t="s">
        <v>175</v>
      </c>
    </row>
    <row r="14" spans="1:13" s="8" customFormat="1" ht="27" customHeight="1">
      <c r="A14" s="34">
        <v>3</v>
      </c>
      <c r="B14" s="16" t="s">
        <v>39</v>
      </c>
      <c r="C14" s="16" t="s">
        <v>40</v>
      </c>
      <c r="D14" s="17" t="s">
        <v>41</v>
      </c>
      <c r="E14" s="16" t="s">
        <v>27</v>
      </c>
      <c r="F14" s="17" t="s">
        <v>28</v>
      </c>
      <c r="G14" s="18">
        <v>190</v>
      </c>
      <c r="H14" s="18">
        <v>124</v>
      </c>
      <c r="I14" s="18">
        <f t="shared" si="2"/>
        <v>87</v>
      </c>
      <c r="J14" s="18">
        <v>87</v>
      </c>
      <c r="K14" s="16" t="s">
        <v>42</v>
      </c>
      <c r="L14" s="20" t="s">
        <v>200</v>
      </c>
      <c r="M14" s="38" t="s">
        <v>175</v>
      </c>
    </row>
    <row r="15" spans="1:13" s="8" customFormat="1" ht="27" customHeight="1">
      <c r="A15" s="34">
        <v>4</v>
      </c>
      <c r="B15" s="16" t="s">
        <v>39</v>
      </c>
      <c r="C15" s="16" t="s">
        <v>43</v>
      </c>
      <c r="D15" s="17" t="s">
        <v>44</v>
      </c>
      <c r="E15" s="16" t="s">
        <v>27</v>
      </c>
      <c r="F15" s="17" t="s">
        <v>28</v>
      </c>
      <c r="G15" s="18">
        <v>129</v>
      </c>
      <c r="H15" s="18">
        <v>117</v>
      </c>
      <c r="I15" s="18">
        <f t="shared" si="2"/>
        <v>82</v>
      </c>
      <c r="J15" s="18">
        <v>82</v>
      </c>
      <c r="K15" s="16" t="s">
        <v>45</v>
      </c>
      <c r="L15" s="20" t="s">
        <v>201</v>
      </c>
      <c r="M15" s="38" t="s">
        <v>175</v>
      </c>
    </row>
    <row r="16" spans="1:13" s="8" customFormat="1" ht="27" customHeight="1">
      <c r="A16" s="34">
        <v>5</v>
      </c>
      <c r="B16" s="16" t="s">
        <v>34</v>
      </c>
      <c r="C16" s="16" t="s">
        <v>160</v>
      </c>
      <c r="D16" s="17" t="s">
        <v>184</v>
      </c>
      <c r="E16" s="16" t="s">
        <v>27</v>
      </c>
      <c r="F16" s="17" t="s">
        <v>28</v>
      </c>
      <c r="G16" s="18">
        <v>152</v>
      </c>
      <c r="H16" s="18">
        <v>125</v>
      </c>
      <c r="I16" s="18">
        <f t="shared" si="2"/>
        <v>88</v>
      </c>
      <c r="J16" s="18">
        <v>88</v>
      </c>
      <c r="K16" s="16" t="s">
        <v>59</v>
      </c>
      <c r="L16" s="17" t="s">
        <v>202</v>
      </c>
      <c r="M16" s="38" t="s">
        <v>175</v>
      </c>
    </row>
    <row r="17" spans="1:13" s="8" customFormat="1" ht="27" customHeight="1">
      <c r="A17" s="34">
        <v>6</v>
      </c>
      <c r="B17" s="16" t="s">
        <v>39</v>
      </c>
      <c r="C17" s="16" t="s">
        <v>161</v>
      </c>
      <c r="D17" s="17" t="s">
        <v>60</v>
      </c>
      <c r="E17" s="16" t="s">
        <v>27</v>
      </c>
      <c r="F17" s="17" t="s">
        <v>28</v>
      </c>
      <c r="G17" s="18">
        <v>122</v>
      </c>
      <c r="H17" s="18">
        <v>107</v>
      </c>
      <c r="I17" s="18">
        <f t="shared" si="2"/>
        <v>75</v>
      </c>
      <c r="J17" s="18">
        <v>75</v>
      </c>
      <c r="K17" s="16" t="s">
        <v>45</v>
      </c>
      <c r="L17" s="17" t="s">
        <v>203</v>
      </c>
      <c r="M17" s="38" t="s">
        <v>175</v>
      </c>
    </row>
    <row r="18" spans="1:13" s="8" customFormat="1" ht="27" customHeight="1">
      <c r="A18" s="34">
        <v>7</v>
      </c>
      <c r="B18" s="16" t="s">
        <v>39</v>
      </c>
      <c r="C18" s="16" t="s">
        <v>61</v>
      </c>
      <c r="D18" s="17" t="s">
        <v>62</v>
      </c>
      <c r="E18" s="16" t="s">
        <v>27</v>
      </c>
      <c r="F18" s="17" t="s">
        <v>28</v>
      </c>
      <c r="G18" s="18">
        <v>194</v>
      </c>
      <c r="H18" s="18">
        <v>125</v>
      </c>
      <c r="I18" s="18">
        <f t="shared" si="2"/>
        <v>88</v>
      </c>
      <c r="J18" s="18">
        <v>88</v>
      </c>
      <c r="K18" s="16" t="s">
        <v>63</v>
      </c>
      <c r="L18" s="17" t="s">
        <v>204</v>
      </c>
      <c r="M18" s="38" t="s">
        <v>175</v>
      </c>
    </row>
    <row r="19" spans="1:13" s="8" customFormat="1" ht="27" customHeight="1">
      <c r="A19" s="34">
        <v>8</v>
      </c>
      <c r="B19" s="16" t="s">
        <v>39</v>
      </c>
      <c r="C19" s="16" t="s">
        <v>61</v>
      </c>
      <c r="D19" s="17" t="s">
        <v>64</v>
      </c>
      <c r="E19" s="16" t="s">
        <v>27</v>
      </c>
      <c r="F19" s="17" t="s">
        <v>28</v>
      </c>
      <c r="G19" s="18">
        <v>344</v>
      </c>
      <c r="H19" s="18">
        <v>187</v>
      </c>
      <c r="I19" s="18">
        <f t="shared" si="2"/>
        <v>131</v>
      </c>
      <c r="J19" s="18">
        <v>131</v>
      </c>
      <c r="K19" s="16" t="s">
        <v>63</v>
      </c>
      <c r="L19" s="17" t="s">
        <v>205</v>
      </c>
      <c r="M19" s="38" t="s">
        <v>175</v>
      </c>
    </row>
    <row r="20" spans="1:13" s="8" customFormat="1" ht="27" customHeight="1">
      <c r="A20" s="34">
        <v>9</v>
      </c>
      <c r="B20" s="16" t="s">
        <v>89</v>
      </c>
      <c r="C20" s="16" t="s">
        <v>43</v>
      </c>
      <c r="D20" s="17" t="s">
        <v>90</v>
      </c>
      <c r="E20" s="16" t="s">
        <v>68</v>
      </c>
      <c r="F20" s="17" t="s">
        <v>69</v>
      </c>
      <c r="G20" s="18">
        <v>364</v>
      </c>
      <c r="H20" s="18">
        <v>197</v>
      </c>
      <c r="I20" s="18">
        <f t="shared" si="2"/>
        <v>138</v>
      </c>
      <c r="J20" s="18">
        <v>138</v>
      </c>
      <c r="K20" s="16" t="s">
        <v>45</v>
      </c>
      <c r="L20" s="23" t="s">
        <v>206</v>
      </c>
      <c r="M20" s="38" t="s">
        <v>175</v>
      </c>
    </row>
    <row r="21" spans="1:13" s="8" customFormat="1" ht="27" customHeight="1">
      <c r="A21" s="34">
        <v>10</v>
      </c>
      <c r="B21" s="16" t="s">
        <v>39</v>
      </c>
      <c r="C21" s="16" t="s">
        <v>97</v>
      </c>
      <c r="D21" s="17" t="s">
        <v>98</v>
      </c>
      <c r="E21" s="16" t="s">
        <v>68</v>
      </c>
      <c r="F21" s="17" t="s">
        <v>69</v>
      </c>
      <c r="G21" s="18">
        <v>124</v>
      </c>
      <c r="H21" s="18">
        <v>102</v>
      </c>
      <c r="I21" s="18">
        <f t="shared" si="2"/>
        <v>71</v>
      </c>
      <c r="J21" s="18">
        <v>71</v>
      </c>
      <c r="K21" s="16" t="s">
        <v>99</v>
      </c>
      <c r="L21" s="23" t="s">
        <v>207</v>
      </c>
      <c r="M21" s="38" t="s">
        <v>175</v>
      </c>
    </row>
    <row r="22" spans="1:13" s="8" customFormat="1" ht="27" customHeight="1">
      <c r="A22" s="34">
        <v>11</v>
      </c>
      <c r="B22" s="16" t="s">
        <v>39</v>
      </c>
      <c r="C22" s="16" t="s">
        <v>40</v>
      </c>
      <c r="D22" s="17" t="s">
        <v>100</v>
      </c>
      <c r="E22" s="16" t="s">
        <v>68</v>
      </c>
      <c r="F22" s="17" t="s">
        <v>69</v>
      </c>
      <c r="G22" s="18">
        <v>112</v>
      </c>
      <c r="H22" s="18">
        <v>104</v>
      </c>
      <c r="I22" s="18">
        <f t="shared" si="2"/>
        <v>73</v>
      </c>
      <c r="J22" s="18">
        <v>73</v>
      </c>
      <c r="K22" s="16" t="s">
        <v>45</v>
      </c>
      <c r="L22" s="23" t="s">
        <v>208</v>
      </c>
      <c r="M22" s="38" t="s">
        <v>175</v>
      </c>
    </row>
    <row r="23" spans="1:13" s="8" customFormat="1" ht="27" customHeight="1">
      <c r="A23" s="34">
        <v>12</v>
      </c>
      <c r="B23" s="16" t="s">
        <v>101</v>
      </c>
      <c r="C23" s="16" t="s">
        <v>102</v>
      </c>
      <c r="D23" s="17" t="s">
        <v>103</v>
      </c>
      <c r="E23" s="16" t="s">
        <v>68</v>
      </c>
      <c r="F23" s="17" t="s">
        <v>69</v>
      </c>
      <c r="G23" s="18">
        <v>169</v>
      </c>
      <c r="H23" s="18">
        <v>100</v>
      </c>
      <c r="I23" s="18">
        <f t="shared" si="2"/>
        <v>70</v>
      </c>
      <c r="J23" s="18">
        <v>70</v>
      </c>
      <c r="K23" s="16" t="s">
        <v>104</v>
      </c>
      <c r="L23" s="23" t="s">
        <v>209</v>
      </c>
      <c r="M23" s="38" t="s">
        <v>175</v>
      </c>
    </row>
    <row r="24" spans="1:13" s="8" customFormat="1" ht="27" customHeight="1">
      <c r="A24" s="34">
        <v>13</v>
      </c>
      <c r="B24" s="16" t="s">
        <v>180</v>
      </c>
      <c r="C24" s="16" t="s">
        <v>105</v>
      </c>
      <c r="D24" s="17" t="s">
        <v>106</v>
      </c>
      <c r="E24" s="16" t="s">
        <v>68</v>
      </c>
      <c r="F24" s="17" t="s">
        <v>107</v>
      </c>
      <c r="G24" s="18">
        <v>175</v>
      </c>
      <c r="H24" s="18">
        <v>139</v>
      </c>
      <c r="I24" s="18">
        <f t="shared" si="2"/>
        <v>97</v>
      </c>
      <c r="J24" s="18">
        <v>97</v>
      </c>
      <c r="K24" s="16" t="s">
        <v>108</v>
      </c>
      <c r="L24" s="23" t="s">
        <v>210</v>
      </c>
      <c r="M24" s="38" t="s">
        <v>175</v>
      </c>
    </row>
    <row r="25" spans="1:13" s="8" customFormat="1" ht="27" customHeight="1">
      <c r="A25" s="34">
        <v>14</v>
      </c>
      <c r="B25" s="16" t="s">
        <v>39</v>
      </c>
      <c r="C25" s="16" t="s">
        <v>113</v>
      </c>
      <c r="D25" s="17" t="s">
        <v>114</v>
      </c>
      <c r="E25" s="16" t="s">
        <v>68</v>
      </c>
      <c r="F25" s="17" t="s">
        <v>69</v>
      </c>
      <c r="G25" s="18">
        <v>137</v>
      </c>
      <c r="H25" s="18">
        <v>104</v>
      </c>
      <c r="I25" s="18">
        <f t="shared" si="2"/>
        <v>73</v>
      </c>
      <c r="J25" s="18">
        <v>73</v>
      </c>
      <c r="K25" s="16" t="s">
        <v>115</v>
      </c>
      <c r="L25" s="23" t="s">
        <v>211</v>
      </c>
      <c r="M25" s="38" t="s">
        <v>175</v>
      </c>
    </row>
    <row r="26" spans="1:13" s="8" customFormat="1" ht="27" customHeight="1">
      <c r="A26" s="34">
        <v>15</v>
      </c>
      <c r="B26" s="16" t="s">
        <v>39</v>
      </c>
      <c r="C26" s="16" t="s">
        <v>116</v>
      </c>
      <c r="D26" s="17" t="s">
        <v>117</v>
      </c>
      <c r="E26" s="16" t="s">
        <v>68</v>
      </c>
      <c r="F26" s="17" t="s">
        <v>69</v>
      </c>
      <c r="G26" s="18">
        <v>127</v>
      </c>
      <c r="H26" s="18">
        <v>101</v>
      </c>
      <c r="I26" s="18">
        <f t="shared" si="2"/>
        <v>71</v>
      </c>
      <c r="J26" s="18">
        <v>71</v>
      </c>
      <c r="K26" s="16" t="s">
        <v>115</v>
      </c>
      <c r="L26" s="23" t="s">
        <v>212</v>
      </c>
      <c r="M26" s="38" t="s">
        <v>175</v>
      </c>
    </row>
    <row r="27" spans="1:13" s="8" customFormat="1" ht="27" customHeight="1">
      <c r="A27" s="34">
        <v>16</v>
      </c>
      <c r="B27" s="16" t="s">
        <v>39</v>
      </c>
      <c r="C27" s="16" t="s">
        <v>156</v>
      </c>
      <c r="D27" s="17" t="s">
        <v>157</v>
      </c>
      <c r="E27" s="16" t="s">
        <v>68</v>
      </c>
      <c r="F27" s="17" t="s">
        <v>69</v>
      </c>
      <c r="G27" s="18">
        <v>140</v>
      </c>
      <c r="H27" s="18">
        <v>113</v>
      </c>
      <c r="I27" s="18">
        <f t="shared" si="2"/>
        <v>79</v>
      </c>
      <c r="J27" s="18">
        <v>79</v>
      </c>
      <c r="K27" s="16" t="s">
        <v>63</v>
      </c>
      <c r="L27" s="23" t="s">
        <v>213</v>
      </c>
      <c r="M27" s="38" t="s">
        <v>175</v>
      </c>
    </row>
    <row r="28" spans="1:13" s="9" customFormat="1" ht="19.2" customHeight="1">
      <c r="A28" s="44" t="s">
        <v>16</v>
      </c>
      <c r="B28" s="46" t="s">
        <v>17</v>
      </c>
      <c r="C28" s="46"/>
      <c r="D28" s="26"/>
      <c r="E28" s="27"/>
      <c r="F28" s="28"/>
      <c r="G28" s="29">
        <f>SUM(G29:G31)</f>
        <v>642</v>
      </c>
      <c r="H28" s="29">
        <f t="shared" ref="H28:J28" si="3">SUM(H29:H31)</f>
        <v>394</v>
      </c>
      <c r="I28" s="29">
        <f t="shared" si="3"/>
        <v>275</v>
      </c>
      <c r="J28" s="29">
        <f t="shared" si="3"/>
        <v>275</v>
      </c>
      <c r="K28" s="30"/>
      <c r="L28" s="26"/>
      <c r="M28" s="42"/>
    </row>
    <row r="29" spans="1:13" s="8" customFormat="1" ht="27" customHeight="1">
      <c r="A29" s="34">
        <v>1</v>
      </c>
      <c r="B29" s="16" t="s">
        <v>55</v>
      </c>
      <c r="C29" s="16" t="s">
        <v>56</v>
      </c>
      <c r="D29" s="17" t="s">
        <v>57</v>
      </c>
      <c r="E29" s="16" t="s">
        <v>27</v>
      </c>
      <c r="F29" s="17" t="s">
        <v>28</v>
      </c>
      <c r="G29" s="18">
        <v>203</v>
      </c>
      <c r="H29" s="18">
        <v>132</v>
      </c>
      <c r="I29" s="18">
        <f>H29*0.7</f>
        <v>92</v>
      </c>
      <c r="J29" s="18">
        <v>92</v>
      </c>
      <c r="K29" s="16" t="s">
        <v>58</v>
      </c>
      <c r="L29" s="17" t="s">
        <v>214</v>
      </c>
      <c r="M29" s="38" t="s">
        <v>175</v>
      </c>
    </row>
    <row r="30" spans="1:13" s="8" customFormat="1" ht="27" customHeight="1">
      <c r="A30" s="34">
        <v>2</v>
      </c>
      <c r="B30" s="16" t="s">
        <v>55</v>
      </c>
      <c r="C30" s="16" t="s">
        <v>56</v>
      </c>
      <c r="D30" s="17" t="s">
        <v>136</v>
      </c>
      <c r="E30" s="16" t="s">
        <v>137</v>
      </c>
      <c r="F30" s="17" t="s">
        <v>138</v>
      </c>
      <c r="G30" s="18">
        <v>270</v>
      </c>
      <c r="H30" s="18">
        <v>160</v>
      </c>
      <c r="I30" s="18">
        <f>H30*0.7</f>
        <v>112</v>
      </c>
      <c r="J30" s="18">
        <v>112</v>
      </c>
      <c r="K30" s="16" t="s">
        <v>58</v>
      </c>
      <c r="L30" s="23" t="s">
        <v>215</v>
      </c>
      <c r="M30" s="38" t="s">
        <v>175</v>
      </c>
    </row>
    <row r="31" spans="1:13" s="8" customFormat="1" ht="27" customHeight="1">
      <c r="A31" s="34">
        <v>3</v>
      </c>
      <c r="B31" s="16" t="s">
        <v>55</v>
      </c>
      <c r="C31" s="16" t="s">
        <v>56</v>
      </c>
      <c r="D31" s="17" t="s">
        <v>139</v>
      </c>
      <c r="E31" s="16" t="s">
        <v>68</v>
      </c>
      <c r="F31" s="17" t="s">
        <v>69</v>
      </c>
      <c r="G31" s="18">
        <v>169</v>
      </c>
      <c r="H31" s="18">
        <v>102</v>
      </c>
      <c r="I31" s="18">
        <f>H31*0.7</f>
        <v>71</v>
      </c>
      <c r="J31" s="18">
        <v>71</v>
      </c>
      <c r="K31" s="16" t="s">
        <v>58</v>
      </c>
      <c r="L31" s="23" t="s">
        <v>216</v>
      </c>
      <c r="M31" s="38" t="s">
        <v>175</v>
      </c>
    </row>
    <row r="32" spans="1:13" s="9" customFormat="1" ht="19.2" customHeight="1">
      <c r="A32" s="26" t="s">
        <v>18</v>
      </c>
      <c r="B32" s="45" t="s">
        <v>71</v>
      </c>
      <c r="C32" s="45"/>
      <c r="D32" s="31"/>
      <c r="E32" s="28"/>
      <c r="F32" s="28"/>
      <c r="G32" s="32">
        <f>SUM(G33:G35)</f>
        <v>632</v>
      </c>
      <c r="H32" s="32">
        <f t="shared" ref="H32:J32" si="4">SUM(H33:H35)</f>
        <v>366</v>
      </c>
      <c r="I32" s="32">
        <f t="shared" si="4"/>
        <v>257</v>
      </c>
      <c r="J32" s="32">
        <f t="shared" si="4"/>
        <v>257</v>
      </c>
      <c r="K32" s="31"/>
      <c r="L32" s="26"/>
      <c r="M32" s="41"/>
    </row>
    <row r="33" spans="1:13" s="9" customFormat="1" ht="27" customHeight="1">
      <c r="A33" s="34">
        <v>1</v>
      </c>
      <c r="B33" s="16" t="s">
        <v>72</v>
      </c>
      <c r="C33" s="16" t="s">
        <v>73</v>
      </c>
      <c r="D33" s="17" t="s">
        <v>74</v>
      </c>
      <c r="E33" s="16" t="s">
        <v>68</v>
      </c>
      <c r="F33" s="17" t="s">
        <v>69</v>
      </c>
      <c r="G33" s="18">
        <v>118</v>
      </c>
      <c r="H33" s="18">
        <v>101</v>
      </c>
      <c r="I33" s="18">
        <f>H33*0.7</f>
        <v>71</v>
      </c>
      <c r="J33" s="18">
        <v>71</v>
      </c>
      <c r="K33" s="16" t="s">
        <v>75</v>
      </c>
      <c r="L33" s="17" t="s">
        <v>217</v>
      </c>
      <c r="M33" s="38" t="s">
        <v>175</v>
      </c>
    </row>
    <row r="34" spans="1:13" s="9" customFormat="1" ht="27" customHeight="1">
      <c r="A34" s="34">
        <v>2</v>
      </c>
      <c r="B34" s="16" t="s">
        <v>72</v>
      </c>
      <c r="C34" s="16" t="s">
        <v>73</v>
      </c>
      <c r="D34" s="17" t="s">
        <v>76</v>
      </c>
      <c r="E34" s="16" t="s">
        <v>68</v>
      </c>
      <c r="F34" s="17" t="s">
        <v>69</v>
      </c>
      <c r="G34" s="18">
        <v>405</v>
      </c>
      <c r="H34" s="18">
        <v>165</v>
      </c>
      <c r="I34" s="18">
        <f>H34*0.7</f>
        <v>116</v>
      </c>
      <c r="J34" s="18">
        <v>116</v>
      </c>
      <c r="K34" s="16" t="s">
        <v>75</v>
      </c>
      <c r="L34" s="17" t="s">
        <v>218</v>
      </c>
      <c r="M34" s="38" t="s">
        <v>175</v>
      </c>
    </row>
    <row r="35" spans="1:13" s="9" customFormat="1" ht="27" customHeight="1">
      <c r="A35" s="34">
        <v>3</v>
      </c>
      <c r="B35" s="16" t="s">
        <v>72</v>
      </c>
      <c r="C35" s="16" t="s">
        <v>73</v>
      </c>
      <c r="D35" s="17" t="s">
        <v>77</v>
      </c>
      <c r="E35" s="16" t="s">
        <v>68</v>
      </c>
      <c r="F35" s="17" t="s">
        <v>69</v>
      </c>
      <c r="G35" s="18">
        <v>109</v>
      </c>
      <c r="H35" s="18">
        <v>100</v>
      </c>
      <c r="I35" s="18">
        <f>H35*0.7</f>
        <v>70</v>
      </c>
      <c r="J35" s="18">
        <v>70</v>
      </c>
      <c r="K35" s="16" t="s">
        <v>75</v>
      </c>
      <c r="L35" s="17" t="s">
        <v>219</v>
      </c>
      <c r="M35" s="38" t="s">
        <v>175</v>
      </c>
    </row>
    <row r="36" spans="1:13" s="9" customFormat="1" ht="19.2" customHeight="1">
      <c r="A36" s="26" t="s">
        <v>19</v>
      </c>
      <c r="B36" s="45" t="s">
        <v>20</v>
      </c>
      <c r="C36" s="45"/>
      <c r="D36" s="31"/>
      <c r="E36" s="28"/>
      <c r="F36" s="28"/>
      <c r="G36" s="32">
        <f>SUM(G37:G41)</f>
        <v>1563</v>
      </c>
      <c r="H36" s="32">
        <f t="shared" ref="H36:J36" si="5">SUM(H37:H41)</f>
        <v>671</v>
      </c>
      <c r="I36" s="32">
        <f t="shared" si="5"/>
        <v>469</v>
      </c>
      <c r="J36" s="32">
        <f t="shared" si="5"/>
        <v>469</v>
      </c>
      <c r="K36" s="31"/>
      <c r="L36" s="26"/>
      <c r="M36" s="41"/>
    </row>
    <row r="37" spans="1:13" s="8" customFormat="1" ht="27" customHeight="1">
      <c r="A37" s="34">
        <v>1</v>
      </c>
      <c r="B37" s="16" t="s">
        <v>109</v>
      </c>
      <c r="C37" s="16" t="s">
        <v>110</v>
      </c>
      <c r="D37" s="17" t="s">
        <v>111</v>
      </c>
      <c r="E37" s="16" t="s">
        <v>68</v>
      </c>
      <c r="F37" s="17" t="s">
        <v>69</v>
      </c>
      <c r="G37" s="18">
        <v>903</v>
      </c>
      <c r="H37" s="18">
        <v>147</v>
      </c>
      <c r="I37" s="18">
        <f t="shared" ref="I37:I46" si="6">H37*0.7</f>
        <v>103</v>
      </c>
      <c r="J37" s="18">
        <v>103</v>
      </c>
      <c r="K37" s="16" t="s">
        <v>112</v>
      </c>
      <c r="L37" s="17" t="s">
        <v>220</v>
      </c>
      <c r="M37" s="38" t="s">
        <v>175</v>
      </c>
    </row>
    <row r="38" spans="1:13" s="8" customFormat="1" ht="27" customHeight="1">
      <c r="A38" s="34">
        <v>2</v>
      </c>
      <c r="B38" s="16" t="s">
        <v>122</v>
      </c>
      <c r="C38" s="16" t="s">
        <v>123</v>
      </c>
      <c r="D38" s="17" t="s">
        <v>124</v>
      </c>
      <c r="E38" s="16" t="s">
        <v>68</v>
      </c>
      <c r="F38" s="17" t="s">
        <v>69</v>
      </c>
      <c r="G38" s="18">
        <v>186</v>
      </c>
      <c r="H38" s="18">
        <v>132</v>
      </c>
      <c r="I38" s="18">
        <f t="shared" si="6"/>
        <v>92</v>
      </c>
      <c r="J38" s="18">
        <v>92</v>
      </c>
      <c r="K38" s="16" t="s">
        <v>125</v>
      </c>
      <c r="L38" s="17" t="s">
        <v>221</v>
      </c>
      <c r="M38" s="38" t="s">
        <v>175</v>
      </c>
    </row>
    <row r="39" spans="1:13" s="8" customFormat="1" ht="27" customHeight="1">
      <c r="A39" s="34">
        <v>3</v>
      </c>
      <c r="B39" s="16" t="s">
        <v>122</v>
      </c>
      <c r="C39" s="16" t="s">
        <v>126</v>
      </c>
      <c r="D39" s="17" t="s">
        <v>127</v>
      </c>
      <c r="E39" s="16" t="s">
        <v>68</v>
      </c>
      <c r="F39" s="17" t="s">
        <v>128</v>
      </c>
      <c r="G39" s="18">
        <v>134</v>
      </c>
      <c r="H39" s="18">
        <v>109</v>
      </c>
      <c r="I39" s="18">
        <f t="shared" si="6"/>
        <v>76</v>
      </c>
      <c r="J39" s="18">
        <v>76</v>
      </c>
      <c r="K39" s="16" t="s">
        <v>129</v>
      </c>
      <c r="L39" s="17" t="s">
        <v>222</v>
      </c>
      <c r="M39" s="38" t="s">
        <v>175</v>
      </c>
    </row>
    <row r="40" spans="1:13" s="8" customFormat="1" ht="27" customHeight="1">
      <c r="A40" s="34">
        <v>4</v>
      </c>
      <c r="B40" s="16" t="s">
        <v>122</v>
      </c>
      <c r="C40" s="16" t="s">
        <v>105</v>
      </c>
      <c r="D40" s="17" t="s">
        <v>130</v>
      </c>
      <c r="E40" s="16" t="s">
        <v>131</v>
      </c>
      <c r="F40" s="17" t="s">
        <v>132</v>
      </c>
      <c r="G40" s="18">
        <v>156</v>
      </c>
      <c r="H40" s="18">
        <v>130</v>
      </c>
      <c r="I40" s="18">
        <f t="shared" si="6"/>
        <v>91</v>
      </c>
      <c r="J40" s="18">
        <v>91</v>
      </c>
      <c r="K40" s="16" t="s">
        <v>129</v>
      </c>
      <c r="L40" s="17" t="s">
        <v>223</v>
      </c>
      <c r="M40" s="38" t="s">
        <v>175</v>
      </c>
    </row>
    <row r="41" spans="1:13" s="8" customFormat="1" ht="27" customHeight="1">
      <c r="A41" s="34">
        <v>5</v>
      </c>
      <c r="B41" s="16" t="s">
        <v>122</v>
      </c>
      <c r="C41" s="16" t="s">
        <v>133</v>
      </c>
      <c r="D41" s="17" t="s">
        <v>134</v>
      </c>
      <c r="E41" s="16" t="s">
        <v>68</v>
      </c>
      <c r="F41" s="17" t="s">
        <v>128</v>
      </c>
      <c r="G41" s="18">
        <v>184</v>
      </c>
      <c r="H41" s="18">
        <v>153</v>
      </c>
      <c r="I41" s="18">
        <f t="shared" si="6"/>
        <v>107</v>
      </c>
      <c r="J41" s="18">
        <v>107</v>
      </c>
      <c r="K41" s="16" t="s">
        <v>135</v>
      </c>
      <c r="L41" s="17" t="s">
        <v>224</v>
      </c>
      <c r="M41" s="38" t="s">
        <v>175</v>
      </c>
    </row>
    <row r="42" spans="1:13" s="5" customFormat="1" ht="19.2" customHeight="1">
      <c r="A42" s="33" t="s">
        <v>92</v>
      </c>
      <c r="B42" s="46" t="s">
        <v>91</v>
      </c>
      <c r="C42" s="46"/>
      <c r="D42" s="26"/>
      <c r="E42" s="27"/>
      <c r="F42" s="28"/>
      <c r="G42" s="29">
        <f>SUM(G43:G44)</f>
        <v>426</v>
      </c>
      <c r="H42" s="29">
        <f t="shared" ref="H42:J42" si="7">SUM(H43:H44)</f>
        <v>283</v>
      </c>
      <c r="I42" s="29">
        <f t="shared" si="7"/>
        <v>198</v>
      </c>
      <c r="J42" s="29">
        <f t="shared" si="7"/>
        <v>198</v>
      </c>
      <c r="K42" s="30"/>
      <c r="L42" s="26"/>
      <c r="M42" s="42"/>
    </row>
    <row r="43" spans="1:13" s="8" customFormat="1" ht="27" customHeight="1">
      <c r="A43" s="34">
        <v>1</v>
      </c>
      <c r="B43" s="16" t="s">
        <v>93</v>
      </c>
      <c r="C43" s="16" t="s">
        <v>94</v>
      </c>
      <c r="D43" s="17" t="s">
        <v>95</v>
      </c>
      <c r="E43" s="16" t="s">
        <v>68</v>
      </c>
      <c r="F43" s="17" t="s">
        <v>69</v>
      </c>
      <c r="G43" s="18">
        <v>256</v>
      </c>
      <c r="H43" s="18">
        <v>159</v>
      </c>
      <c r="I43" s="18">
        <f t="shared" si="6"/>
        <v>111</v>
      </c>
      <c r="J43" s="18">
        <v>111</v>
      </c>
      <c r="K43" s="16" t="s">
        <v>96</v>
      </c>
      <c r="L43" s="17" t="s">
        <v>225</v>
      </c>
      <c r="M43" s="38" t="s">
        <v>175</v>
      </c>
    </row>
    <row r="44" spans="1:13" s="8" customFormat="1" ht="27" customHeight="1">
      <c r="A44" s="34">
        <v>2</v>
      </c>
      <c r="B44" s="16" t="s">
        <v>152</v>
      </c>
      <c r="C44" s="16" t="s">
        <v>153</v>
      </c>
      <c r="D44" s="17" t="s">
        <v>154</v>
      </c>
      <c r="E44" s="16" t="s">
        <v>68</v>
      </c>
      <c r="F44" s="17" t="s">
        <v>69</v>
      </c>
      <c r="G44" s="18">
        <v>170</v>
      </c>
      <c r="H44" s="18">
        <v>124</v>
      </c>
      <c r="I44" s="18">
        <f t="shared" si="6"/>
        <v>87</v>
      </c>
      <c r="J44" s="18">
        <v>87</v>
      </c>
      <c r="K44" s="16" t="s">
        <v>155</v>
      </c>
      <c r="L44" s="17" t="s">
        <v>226</v>
      </c>
      <c r="M44" s="38" t="s">
        <v>175</v>
      </c>
    </row>
    <row r="45" spans="1:13" s="5" customFormat="1" ht="19.2" customHeight="1">
      <c r="A45" s="26" t="s">
        <v>162</v>
      </c>
      <c r="B45" s="45" t="s">
        <v>22</v>
      </c>
      <c r="C45" s="45"/>
      <c r="D45" s="31"/>
      <c r="E45" s="28"/>
      <c r="F45" s="28"/>
      <c r="G45" s="32">
        <f>SUM(G46)</f>
        <v>257</v>
      </c>
      <c r="H45" s="32">
        <f t="shared" ref="H45:J45" si="8">SUM(H46)</f>
        <v>194</v>
      </c>
      <c r="I45" s="32">
        <f t="shared" si="8"/>
        <v>136</v>
      </c>
      <c r="J45" s="32">
        <f t="shared" si="8"/>
        <v>136</v>
      </c>
      <c r="K45" s="31"/>
      <c r="L45" s="26"/>
      <c r="M45" s="41"/>
    </row>
    <row r="46" spans="1:13" s="4" customFormat="1" ht="27" customHeight="1">
      <c r="A46" s="34">
        <v>1</v>
      </c>
      <c r="B46" s="16" t="s">
        <v>78</v>
      </c>
      <c r="C46" s="16" t="s">
        <v>79</v>
      </c>
      <c r="D46" s="17" t="s">
        <v>80</v>
      </c>
      <c r="E46" s="16" t="s">
        <v>68</v>
      </c>
      <c r="F46" s="17" t="s">
        <v>69</v>
      </c>
      <c r="G46" s="18">
        <v>257</v>
      </c>
      <c r="H46" s="18">
        <v>194</v>
      </c>
      <c r="I46" s="18">
        <f t="shared" si="6"/>
        <v>136</v>
      </c>
      <c r="J46" s="18">
        <v>136</v>
      </c>
      <c r="K46" s="16" t="s">
        <v>81</v>
      </c>
      <c r="L46" s="17" t="s">
        <v>227</v>
      </c>
      <c r="M46" s="43"/>
    </row>
    <row r="47" spans="1:13" s="5" customFormat="1" ht="19.2" customHeight="1">
      <c r="A47" s="33" t="s">
        <v>186</v>
      </c>
      <c r="B47" s="46" t="s">
        <v>143</v>
      </c>
      <c r="C47" s="46"/>
      <c r="D47" s="26"/>
      <c r="E47" s="27"/>
      <c r="F47" s="28"/>
      <c r="G47" s="29">
        <f>SUM(G48)</f>
        <v>386</v>
      </c>
      <c r="H47" s="29">
        <f t="shared" ref="H47:J47" si="9">SUM(H48)</f>
        <v>336</v>
      </c>
      <c r="I47" s="29">
        <f t="shared" si="9"/>
        <v>235</v>
      </c>
      <c r="J47" s="29">
        <f t="shared" si="9"/>
        <v>235</v>
      </c>
      <c r="K47" s="30"/>
      <c r="L47" s="26"/>
      <c r="M47" s="41"/>
    </row>
    <row r="48" spans="1:13" s="8" customFormat="1" ht="27" customHeight="1">
      <c r="A48" s="34">
        <v>1</v>
      </c>
      <c r="B48" s="16" t="s">
        <v>140</v>
      </c>
      <c r="C48" s="16" t="s">
        <v>141</v>
      </c>
      <c r="D48" s="17" t="s">
        <v>142</v>
      </c>
      <c r="E48" s="16" t="s">
        <v>68</v>
      </c>
      <c r="F48" s="17" t="s">
        <v>69</v>
      </c>
      <c r="G48" s="18">
        <v>386</v>
      </c>
      <c r="H48" s="18">
        <v>336</v>
      </c>
      <c r="I48" s="18">
        <f>H48*0.7</f>
        <v>235</v>
      </c>
      <c r="J48" s="18">
        <v>235</v>
      </c>
      <c r="K48" s="16" t="s">
        <v>144</v>
      </c>
      <c r="L48" s="17" t="s">
        <v>228</v>
      </c>
      <c r="M48" s="38" t="s">
        <v>175</v>
      </c>
    </row>
    <row r="49" spans="1:13" s="5" customFormat="1" ht="19.2" customHeight="1">
      <c r="A49" s="26" t="s">
        <v>187</v>
      </c>
      <c r="B49" s="45" t="s">
        <v>145</v>
      </c>
      <c r="C49" s="45"/>
      <c r="D49" s="31"/>
      <c r="E49" s="28"/>
      <c r="F49" s="28"/>
      <c r="G49" s="32">
        <f>SUM(G50:G51)</f>
        <v>442</v>
      </c>
      <c r="H49" s="32">
        <f t="shared" ref="H49:J49" si="10">SUM(H50:H51)</f>
        <v>325</v>
      </c>
      <c r="I49" s="32">
        <f t="shared" si="10"/>
        <v>228</v>
      </c>
      <c r="J49" s="32">
        <f t="shared" si="10"/>
        <v>228</v>
      </c>
      <c r="K49" s="31"/>
      <c r="L49" s="26"/>
      <c r="M49" s="41"/>
    </row>
    <row r="50" spans="1:13" s="10" customFormat="1" ht="27" customHeight="1">
      <c r="A50" s="19">
        <v>1</v>
      </c>
      <c r="B50" s="19" t="s">
        <v>146</v>
      </c>
      <c r="C50" s="19" t="s">
        <v>147</v>
      </c>
      <c r="D50" s="20" t="s">
        <v>181</v>
      </c>
      <c r="E50" s="19" t="s">
        <v>191</v>
      </c>
      <c r="F50" s="20" t="s">
        <v>164</v>
      </c>
      <c r="G50" s="21">
        <v>170</v>
      </c>
      <c r="H50" s="21">
        <v>114</v>
      </c>
      <c r="I50" s="21">
        <v>80</v>
      </c>
      <c r="J50" s="18">
        <v>80</v>
      </c>
      <c r="K50" s="19" t="s">
        <v>148</v>
      </c>
      <c r="L50" s="17" t="s">
        <v>229</v>
      </c>
      <c r="M50" s="38" t="s">
        <v>179</v>
      </c>
    </row>
    <row r="51" spans="1:13" s="8" customFormat="1" ht="27" customHeight="1">
      <c r="A51" s="34">
        <v>2</v>
      </c>
      <c r="B51" s="16" t="s">
        <v>146</v>
      </c>
      <c r="C51" s="16" t="s">
        <v>149</v>
      </c>
      <c r="D51" s="17" t="s">
        <v>150</v>
      </c>
      <c r="E51" s="16" t="s">
        <v>151</v>
      </c>
      <c r="F51" s="17" t="s">
        <v>138</v>
      </c>
      <c r="G51" s="18">
        <v>272</v>
      </c>
      <c r="H51" s="18">
        <v>211</v>
      </c>
      <c r="I51" s="18">
        <f>H51*0.7</f>
        <v>148</v>
      </c>
      <c r="J51" s="18">
        <v>148</v>
      </c>
      <c r="K51" s="16" t="s">
        <v>148</v>
      </c>
      <c r="L51" s="17" t="s">
        <v>230</v>
      </c>
      <c r="M51" s="38" t="s">
        <v>175</v>
      </c>
    </row>
    <row r="52" spans="1:13" s="5" customFormat="1" ht="19.2" customHeight="1">
      <c r="A52" s="26" t="s">
        <v>163</v>
      </c>
      <c r="B52" s="45" t="s">
        <v>82</v>
      </c>
      <c r="C52" s="45"/>
      <c r="D52" s="31"/>
      <c r="E52" s="28"/>
      <c r="F52" s="28"/>
      <c r="G52" s="32">
        <f>SUM(G53)</f>
        <v>137</v>
      </c>
      <c r="H52" s="32">
        <f t="shared" ref="H52:J52" si="11">SUM(H53)</f>
        <v>109</v>
      </c>
      <c r="I52" s="32">
        <f t="shared" si="11"/>
        <v>76</v>
      </c>
      <c r="J52" s="32">
        <f t="shared" si="11"/>
        <v>76</v>
      </c>
      <c r="K52" s="31"/>
      <c r="L52" s="26"/>
      <c r="M52" s="41"/>
    </row>
    <row r="53" spans="1:13" s="9" customFormat="1" ht="27" customHeight="1">
      <c r="A53" s="34">
        <v>1</v>
      </c>
      <c r="B53" s="16" t="s">
        <v>83</v>
      </c>
      <c r="C53" s="16" t="s">
        <v>84</v>
      </c>
      <c r="D53" s="17" t="s">
        <v>85</v>
      </c>
      <c r="E53" s="16" t="s">
        <v>86</v>
      </c>
      <c r="F53" s="17" t="s">
        <v>87</v>
      </c>
      <c r="G53" s="18">
        <v>137</v>
      </c>
      <c r="H53" s="18">
        <v>109</v>
      </c>
      <c r="I53" s="18">
        <f>H53*0.7</f>
        <v>76</v>
      </c>
      <c r="J53" s="18">
        <v>76</v>
      </c>
      <c r="K53" s="16" t="s">
        <v>88</v>
      </c>
      <c r="L53" s="17" t="s">
        <v>231</v>
      </c>
      <c r="M53" s="38" t="s">
        <v>175</v>
      </c>
    </row>
    <row r="54" spans="1:13" s="5" customFormat="1" ht="19.2" customHeight="1">
      <c r="A54" s="26" t="s">
        <v>188</v>
      </c>
      <c r="B54" s="45" t="s">
        <v>49</v>
      </c>
      <c r="C54" s="45"/>
      <c r="D54" s="31"/>
      <c r="E54" s="28"/>
      <c r="F54" s="28"/>
      <c r="G54" s="32">
        <f>SUM(G55:G56)</f>
        <v>583</v>
      </c>
      <c r="H54" s="32">
        <f t="shared" ref="H54:J54" si="12">SUM(H55:H56)</f>
        <v>350</v>
      </c>
      <c r="I54" s="32">
        <f t="shared" si="12"/>
        <v>245</v>
      </c>
      <c r="J54" s="32">
        <f t="shared" si="12"/>
        <v>245</v>
      </c>
      <c r="K54" s="31"/>
      <c r="L54" s="26"/>
      <c r="M54" s="41"/>
    </row>
    <row r="55" spans="1:13" s="9" customFormat="1" ht="27" customHeight="1">
      <c r="A55" s="34">
        <v>1</v>
      </c>
      <c r="B55" s="16" t="s">
        <v>46</v>
      </c>
      <c r="C55" s="16" t="s">
        <v>47</v>
      </c>
      <c r="D55" s="17" t="s">
        <v>48</v>
      </c>
      <c r="E55" s="16" t="s">
        <v>27</v>
      </c>
      <c r="F55" s="17" t="s">
        <v>28</v>
      </c>
      <c r="G55" s="18">
        <v>348</v>
      </c>
      <c r="H55" s="18">
        <v>154</v>
      </c>
      <c r="I55" s="18">
        <f>H55*0.7</f>
        <v>108</v>
      </c>
      <c r="J55" s="18">
        <v>108</v>
      </c>
      <c r="K55" s="16" t="s">
        <v>50</v>
      </c>
      <c r="L55" s="17" t="s">
        <v>232</v>
      </c>
      <c r="M55" s="38" t="s">
        <v>185</v>
      </c>
    </row>
    <row r="56" spans="1:13" s="9" customFormat="1" ht="27" customHeight="1">
      <c r="A56" s="34">
        <v>2</v>
      </c>
      <c r="B56" s="16" t="s">
        <v>65</v>
      </c>
      <c r="C56" s="16" t="s">
        <v>66</v>
      </c>
      <c r="D56" s="17" t="s">
        <v>67</v>
      </c>
      <c r="E56" s="16" t="s">
        <v>68</v>
      </c>
      <c r="F56" s="17" t="s">
        <v>69</v>
      </c>
      <c r="G56" s="18">
        <v>235</v>
      </c>
      <c r="H56" s="18">
        <v>196</v>
      </c>
      <c r="I56" s="18">
        <f>H56*0.7</f>
        <v>137</v>
      </c>
      <c r="J56" s="18">
        <v>137</v>
      </c>
      <c r="K56" s="16" t="s">
        <v>70</v>
      </c>
      <c r="L56" s="17" t="s">
        <v>233</v>
      </c>
      <c r="M56" s="38" t="s">
        <v>175</v>
      </c>
    </row>
    <row r="57" spans="1:13" s="5" customFormat="1" ht="19.2" customHeight="1">
      <c r="A57" s="26" t="s">
        <v>189</v>
      </c>
      <c r="B57" s="45" t="s">
        <v>21</v>
      </c>
      <c r="C57" s="45"/>
      <c r="D57" s="31"/>
      <c r="E57" s="28"/>
      <c r="F57" s="28"/>
      <c r="G57" s="32">
        <f>SUM(G58:G59)</f>
        <v>638</v>
      </c>
      <c r="H57" s="32">
        <f t="shared" ref="H57:J57" si="13">SUM(H58:H59)</f>
        <v>515</v>
      </c>
      <c r="I57" s="32">
        <f t="shared" si="13"/>
        <v>361</v>
      </c>
      <c r="J57" s="32">
        <f t="shared" si="13"/>
        <v>111</v>
      </c>
      <c r="K57" s="31"/>
      <c r="L57" s="26"/>
      <c r="M57" s="41"/>
    </row>
    <row r="58" spans="1:13" s="8" customFormat="1" ht="27" customHeight="1">
      <c r="A58" s="34">
        <v>1</v>
      </c>
      <c r="B58" s="16" t="s">
        <v>51</v>
      </c>
      <c r="C58" s="16" t="s">
        <v>52</v>
      </c>
      <c r="D58" s="17" t="s">
        <v>53</v>
      </c>
      <c r="E58" s="16" t="s">
        <v>27</v>
      </c>
      <c r="F58" s="17" t="s">
        <v>28</v>
      </c>
      <c r="G58" s="18">
        <v>137</v>
      </c>
      <c r="H58" s="18">
        <v>115</v>
      </c>
      <c r="I58" s="18">
        <f>H58*0.7</f>
        <v>81</v>
      </c>
      <c r="J58" s="18">
        <v>81</v>
      </c>
      <c r="K58" s="16" t="s">
        <v>54</v>
      </c>
      <c r="L58" s="17" t="s">
        <v>234</v>
      </c>
      <c r="M58" s="38" t="s">
        <v>175</v>
      </c>
    </row>
    <row r="59" spans="1:13" s="8" customFormat="1" ht="27" customHeight="1">
      <c r="A59" s="34">
        <v>2</v>
      </c>
      <c r="B59" s="34" t="s">
        <v>168</v>
      </c>
      <c r="C59" s="34" t="s">
        <v>169</v>
      </c>
      <c r="D59" s="17" t="s">
        <v>170</v>
      </c>
      <c r="E59" s="34" t="s">
        <v>171</v>
      </c>
      <c r="F59" s="17" t="s">
        <v>172</v>
      </c>
      <c r="G59" s="35">
        <v>501</v>
      </c>
      <c r="H59" s="35">
        <v>400</v>
      </c>
      <c r="I59" s="35">
        <v>280</v>
      </c>
      <c r="J59" s="18">
        <v>30</v>
      </c>
      <c r="K59" s="34" t="s">
        <v>173</v>
      </c>
      <c r="L59" s="17" t="s">
        <v>235</v>
      </c>
      <c r="M59" s="38" t="s">
        <v>190</v>
      </c>
    </row>
  </sheetData>
  <mergeCells count="14">
    <mergeCell ref="B57:C57"/>
    <mergeCell ref="B54:C54"/>
    <mergeCell ref="B47:C47"/>
    <mergeCell ref="B42:C42"/>
    <mergeCell ref="A1:M1"/>
    <mergeCell ref="A3:C3"/>
    <mergeCell ref="B4:C4"/>
    <mergeCell ref="B11:C11"/>
    <mergeCell ref="B28:C28"/>
    <mergeCell ref="B52:C52"/>
    <mergeCell ref="B32:C32"/>
    <mergeCell ref="B36:C36"/>
    <mergeCell ref="B45:C45"/>
    <mergeCell ref="B49:C49"/>
  </mergeCells>
  <phoneticPr fontId="1" type="noConversion"/>
  <printOptions horizontalCentered="1"/>
  <pageMargins left="0.39370078740157483" right="0.39370078740157483" top="0.78740157480314965" bottom="0.78740157480314965" header="0.31496062992125984" footer="0.31496062992125984"/>
  <pageSetup paperSize="9" fitToHeight="0" orientation="landscape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2017年</vt:lpstr>
      <vt:lpstr>'2017年'!Print_Titles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2017-10-23T02:09:30Z</cp:lastPrinted>
  <dcterms:created xsi:type="dcterms:W3CDTF">1996-12-17T01:32:42Z</dcterms:created>
  <dcterms:modified xsi:type="dcterms:W3CDTF">2017-11-21T06:11:12Z</dcterms:modified>
</cp:coreProperties>
</file>