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计划管理\2018年计划\!!!!!2018年省级交通专项资金计划（党组会后上厅长办公会）定稿\!报财厅下达资金\"/>
    </mc:Choice>
  </mc:AlternateContent>
  <bookViews>
    <workbookView xWindow="600" yWindow="165" windowWidth="20475" windowHeight="9570"/>
  </bookViews>
  <sheets>
    <sheet name="2018年" sheetId="1" r:id="rId1"/>
  </sheets>
  <definedNames>
    <definedName name="_xlnm.Print_Area" localSheetId="0">'2018年'!$A$1:$I$129</definedName>
    <definedName name="_xlnm.Print_Titles" localSheetId="0">'2018年'!$1:$2</definedName>
  </definedNames>
  <calcPr calcId="162913"/>
</workbook>
</file>

<file path=xl/calcChain.xml><?xml version="1.0" encoding="utf-8"?>
<calcChain xmlns="http://schemas.openxmlformats.org/spreadsheetml/2006/main">
  <c r="H3" i="1" l="1"/>
  <c r="E119" i="1" l="1"/>
  <c r="E108" i="1"/>
  <c r="E101" i="1"/>
  <c r="E96" i="1"/>
  <c r="E84" i="1"/>
  <c r="E77" i="1"/>
  <c r="E68" i="1"/>
  <c r="E58" i="1"/>
  <c r="E48" i="1"/>
  <c r="E41" i="1"/>
  <c r="E32" i="1"/>
  <c r="E25" i="1"/>
  <c r="E17" i="1"/>
  <c r="E10" i="1"/>
  <c r="E4" i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0" i="1"/>
  <c r="G100" i="1" s="1"/>
  <c r="F99" i="1"/>
  <c r="G99" i="1" s="1"/>
  <c r="F98" i="1"/>
  <c r="G98" i="1" s="1"/>
  <c r="F97" i="1"/>
  <c r="G97" i="1" s="1"/>
  <c r="F95" i="1"/>
  <c r="G95" i="1" s="1"/>
  <c r="F94" i="1"/>
  <c r="G94" i="1" s="1"/>
  <c r="F93" i="1"/>
  <c r="G93" i="1" s="1"/>
  <c r="F91" i="1"/>
  <c r="G91" i="1" s="1"/>
  <c r="F90" i="1"/>
  <c r="G90" i="1" s="1"/>
  <c r="F88" i="1"/>
  <c r="G88" i="1" s="1"/>
  <c r="F87" i="1"/>
  <c r="G87" i="1" s="1"/>
  <c r="F83" i="1"/>
  <c r="G83" i="1" s="1"/>
  <c r="F82" i="1"/>
  <c r="G82" i="1" s="1"/>
  <c r="F80" i="1"/>
  <c r="G80" i="1" s="1"/>
  <c r="F79" i="1"/>
  <c r="G79" i="1" s="1"/>
  <c r="F78" i="1"/>
  <c r="G78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7" i="1"/>
  <c r="G67" i="1" s="1"/>
  <c r="F66" i="1"/>
  <c r="G66" i="1" s="1"/>
  <c r="F65" i="1"/>
  <c r="G65" i="1" s="1"/>
  <c r="F63" i="1"/>
  <c r="G63" i="1" s="1"/>
  <c r="F59" i="1"/>
  <c r="G59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0" i="1"/>
  <c r="G40" i="1" s="1"/>
  <c r="F39" i="1"/>
  <c r="G39" i="1" s="1"/>
  <c r="F38" i="1"/>
  <c r="G38" i="1" s="1"/>
  <c r="F36" i="1"/>
  <c r="G36" i="1" s="1"/>
  <c r="F34" i="1"/>
  <c r="G34" i="1" s="1"/>
  <c r="F15" i="1"/>
  <c r="G15" i="1" s="1"/>
  <c r="F9" i="1"/>
  <c r="G9" i="1" s="1"/>
  <c r="F8" i="1"/>
  <c r="G8" i="1" s="1"/>
  <c r="F7" i="1"/>
  <c r="G7" i="1" s="1"/>
  <c r="F5" i="1"/>
  <c r="F92" i="1"/>
  <c r="G92" i="1" s="1"/>
  <c r="F89" i="1"/>
  <c r="G89" i="1" s="1"/>
  <c r="F86" i="1"/>
  <c r="G86" i="1" s="1"/>
  <c r="F85" i="1"/>
  <c r="G85" i="1" s="1"/>
  <c r="F81" i="1"/>
  <c r="G81" i="1" s="1"/>
  <c r="F64" i="1"/>
  <c r="G64" i="1" s="1"/>
  <c r="F62" i="1"/>
  <c r="G62" i="1" s="1"/>
  <c r="F61" i="1"/>
  <c r="G61" i="1" s="1"/>
  <c r="F60" i="1"/>
  <c r="G60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37" i="1"/>
  <c r="G37" i="1" s="1"/>
  <c r="F35" i="1"/>
  <c r="G35" i="1" s="1"/>
  <c r="F33" i="1"/>
  <c r="G33" i="1" s="1"/>
  <c r="F16" i="1"/>
  <c r="G16" i="1" s="1"/>
  <c r="F14" i="1"/>
  <c r="G14" i="1" s="1"/>
  <c r="F13" i="1"/>
  <c r="G13" i="1" s="1"/>
  <c r="F12" i="1"/>
  <c r="G12" i="1" s="1"/>
  <c r="F11" i="1"/>
  <c r="F6" i="1"/>
  <c r="G6" i="1" s="1"/>
  <c r="F4" i="1" l="1"/>
  <c r="G5" i="1"/>
  <c r="G11" i="1"/>
  <c r="F10" i="1"/>
  <c r="G10" i="1" s="1"/>
  <c r="F84" i="1"/>
  <c r="G84" i="1" s="1"/>
  <c r="F96" i="1"/>
  <c r="G96" i="1" s="1"/>
  <c r="F17" i="1"/>
  <c r="G17" i="1" s="1"/>
  <c r="F77" i="1"/>
  <c r="G77" i="1" s="1"/>
  <c r="F101" i="1"/>
  <c r="G101" i="1" s="1"/>
  <c r="E3" i="1"/>
  <c r="F68" i="1"/>
  <c r="G68" i="1" s="1"/>
  <c r="F32" i="1"/>
  <c r="G32" i="1" s="1"/>
  <c r="F58" i="1"/>
  <c r="G58" i="1" s="1"/>
  <c r="F48" i="1"/>
  <c r="G48" i="1" s="1"/>
  <c r="F41" i="1"/>
  <c r="G41" i="1" s="1"/>
  <c r="F119" i="1"/>
  <c r="G119" i="1" s="1"/>
  <c r="F25" i="1"/>
  <c r="G25" i="1" s="1"/>
  <c r="F108" i="1"/>
  <c r="G108" i="1" s="1"/>
  <c r="F3" i="1" l="1"/>
  <c r="G4" i="1"/>
  <c r="G3" i="1" s="1"/>
</calcChain>
</file>

<file path=xl/sharedStrings.xml><?xml version="1.0" encoding="utf-8"?>
<sst xmlns="http://schemas.openxmlformats.org/spreadsheetml/2006/main" count="248" uniqueCount="138">
  <si>
    <t>序号</t>
    <phoneticPr fontId="2" type="noConversion"/>
  </si>
  <si>
    <t>枫溪</t>
  </si>
  <si>
    <t>市区</t>
  </si>
  <si>
    <t>大亚湾</t>
  </si>
  <si>
    <t>仲恺</t>
  </si>
  <si>
    <t>茂港</t>
  </si>
  <si>
    <t>濠江</t>
  </si>
  <si>
    <t>金平</t>
  </si>
  <si>
    <t>龙湖</t>
  </si>
  <si>
    <t>红海湾</t>
  </si>
  <si>
    <t>华侨</t>
  </si>
  <si>
    <t>云城</t>
  </si>
  <si>
    <t>直属</t>
  </si>
  <si>
    <t>鼎湖</t>
  </si>
  <si>
    <t>端州</t>
  </si>
  <si>
    <t>高新区</t>
  </si>
  <si>
    <t>河源</t>
    <phoneticPr fontId="2" type="noConversion"/>
  </si>
  <si>
    <t>和平</t>
    <phoneticPr fontId="2" type="noConversion"/>
  </si>
  <si>
    <t>惠城</t>
    <phoneticPr fontId="2" type="noConversion"/>
  </si>
  <si>
    <t>惠阳</t>
    <phoneticPr fontId="2" type="noConversion"/>
  </si>
  <si>
    <t>连平</t>
    <phoneticPr fontId="2" type="noConversion"/>
  </si>
  <si>
    <t>龙川</t>
    <phoneticPr fontId="2" type="noConversion"/>
  </si>
  <si>
    <t>紫金</t>
    <phoneticPr fontId="2" type="noConversion"/>
  </si>
  <si>
    <t>折算建设任务量（公里）</t>
    <phoneticPr fontId="2" type="noConversion"/>
  </si>
  <si>
    <t>分配比例（%）</t>
    <phoneticPr fontId="2" type="noConversion"/>
  </si>
  <si>
    <t>县（区）</t>
    <phoneticPr fontId="1" type="noConversion"/>
  </si>
  <si>
    <t>备注</t>
    <phoneticPr fontId="2" type="noConversion"/>
  </si>
  <si>
    <t>潮州</t>
    <phoneticPr fontId="2" type="noConversion"/>
  </si>
  <si>
    <t>市级单位</t>
    <phoneticPr fontId="2" type="noConversion"/>
  </si>
  <si>
    <t>农村公路隐患里程（公里）</t>
    <phoneticPr fontId="2" type="noConversion"/>
  </si>
  <si>
    <t>全省合计</t>
    <phoneticPr fontId="2" type="noConversion"/>
  </si>
  <si>
    <t>潮安</t>
    <phoneticPr fontId="2" type="noConversion"/>
  </si>
  <si>
    <t>饶平</t>
    <phoneticPr fontId="2" type="noConversion"/>
  </si>
  <si>
    <t>湘桥</t>
    <phoneticPr fontId="2" type="noConversion"/>
  </si>
  <si>
    <t>东源</t>
    <phoneticPr fontId="2" type="noConversion"/>
  </si>
  <si>
    <t>源城</t>
    <phoneticPr fontId="2" type="noConversion"/>
  </si>
  <si>
    <t>惠州</t>
    <phoneticPr fontId="2" type="noConversion"/>
  </si>
  <si>
    <t>博罗</t>
    <phoneticPr fontId="2" type="noConversion"/>
  </si>
  <si>
    <t>惠东</t>
    <phoneticPr fontId="2" type="noConversion"/>
  </si>
  <si>
    <t>龙门</t>
    <phoneticPr fontId="2" type="noConversion"/>
  </si>
  <si>
    <t>惠州</t>
    <phoneticPr fontId="2" type="noConversion"/>
  </si>
  <si>
    <t>江门</t>
    <phoneticPr fontId="2" type="noConversion"/>
  </si>
  <si>
    <t>恩平</t>
    <phoneticPr fontId="2" type="noConversion"/>
  </si>
  <si>
    <t>鹤山</t>
    <phoneticPr fontId="2" type="noConversion"/>
  </si>
  <si>
    <t>开平</t>
    <phoneticPr fontId="2" type="noConversion"/>
  </si>
  <si>
    <t>市区</t>
    <phoneticPr fontId="2" type="noConversion"/>
  </si>
  <si>
    <t>台山</t>
    <phoneticPr fontId="2" type="noConversion"/>
  </si>
  <si>
    <t>新会</t>
    <phoneticPr fontId="2" type="noConversion"/>
  </si>
  <si>
    <t>揭阳</t>
    <phoneticPr fontId="2" type="noConversion"/>
  </si>
  <si>
    <t>惠来</t>
    <phoneticPr fontId="2" type="noConversion"/>
  </si>
  <si>
    <t>揭东</t>
    <phoneticPr fontId="2" type="noConversion"/>
  </si>
  <si>
    <t>揭西</t>
    <phoneticPr fontId="2" type="noConversion"/>
  </si>
  <si>
    <t>空港</t>
    <phoneticPr fontId="2" type="noConversion"/>
  </si>
  <si>
    <t>普宁</t>
    <phoneticPr fontId="2" type="noConversion"/>
  </si>
  <si>
    <t>蓝城</t>
    <phoneticPr fontId="2" type="noConversion"/>
  </si>
  <si>
    <t>榕城</t>
    <phoneticPr fontId="2" type="noConversion"/>
  </si>
  <si>
    <t>茂名</t>
    <phoneticPr fontId="2" type="noConversion"/>
  </si>
  <si>
    <t>电白</t>
    <phoneticPr fontId="2" type="noConversion"/>
  </si>
  <si>
    <t>茂名</t>
    <phoneticPr fontId="2" type="noConversion"/>
  </si>
  <si>
    <t>高州</t>
    <phoneticPr fontId="2" type="noConversion"/>
  </si>
  <si>
    <t>化州</t>
    <phoneticPr fontId="2" type="noConversion"/>
  </si>
  <si>
    <t>茂南</t>
    <phoneticPr fontId="2" type="noConversion"/>
  </si>
  <si>
    <t>信宜</t>
    <phoneticPr fontId="2" type="noConversion"/>
  </si>
  <si>
    <t>梅州</t>
    <phoneticPr fontId="2" type="noConversion"/>
  </si>
  <si>
    <t>大埔</t>
    <phoneticPr fontId="2" type="noConversion"/>
  </si>
  <si>
    <t>丰顺</t>
    <phoneticPr fontId="2" type="noConversion"/>
  </si>
  <si>
    <t>蕉岭</t>
    <phoneticPr fontId="2" type="noConversion"/>
  </si>
  <si>
    <t>梅县</t>
    <phoneticPr fontId="2" type="noConversion"/>
  </si>
  <si>
    <t>平远</t>
    <phoneticPr fontId="2" type="noConversion"/>
  </si>
  <si>
    <t>五华</t>
    <phoneticPr fontId="2" type="noConversion"/>
  </si>
  <si>
    <t>兴宁</t>
    <phoneticPr fontId="2" type="noConversion"/>
  </si>
  <si>
    <t>直属</t>
    <phoneticPr fontId="2" type="noConversion"/>
  </si>
  <si>
    <t>梅江</t>
    <phoneticPr fontId="2" type="noConversion"/>
  </si>
  <si>
    <t>清远</t>
    <phoneticPr fontId="2" type="noConversion"/>
  </si>
  <si>
    <t>佛冈</t>
    <phoneticPr fontId="2" type="noConversion"/>
  </si>
  <si>
    <t>连南</t>
    <phoneticPr fontId="2" type="noConversion"/>
  </si>
  <si>
    <t>连山</t>
    <phoneticPr fontId="2" type="noConversion"/>
  </si>
  <si>
    <t>连州</t>
    <phoneticPr fontId="2" type="noConversion"/>
  </si>
  <si>
    <t>清新</t>
    <phoneticPr fontId="2" type="noConversion"/>
  </si>
  <si>
    <t>阳山</t>
    <phoneticPr fontId="2" type="noConversion"/>
  </si>
  <si>
    <t>英德</t>
    <phoneticPr fontId="2" type="noConversion"/>
  </si>
  <si>
    <t>清城</t>
    <phoneticPr fontId="2" type="noConversion"/>
  </si>
  <si>
    <t>汕头</t>
    <phoneticPr fontId="2" type="noConversion"/>
  </si>
  <si>
    <t>潮南</t>
    <phoneticPr fontId="2" type="noConversion"/>
  </si>
  <si>
    <t>潮阳</t>
    <phoneticPr fontId="2" type="noConversion"/>
  </si>
  <si>
    <t>澄海</t>
    <phoneticPr fontId="2" type="noConversion"/>
  </si>
  <si>
    <t>南澳</t>
    <phoneticPr fontId="2" type="noConversion"/>
  </si>
  <si>
    <t>汕尾</t>
    <phoneticPr fontId="2" type="noConversion"/>
  </si>
  <si>
    <t>城区</t>
    <phoneticPr fontId="2" type="noConversion"/>
  </si>
  <si>
    <t>海丰</t>
    <phoneticPr fontId="2" type="noConversion"/>
  </si>
  <si>
    <t>陆丰</t>
    <phoneticPr fontId="2" type="noConversion"/>
  </si>
  <si>
    <t>陆河</t>
    <phoneticPr fontId="2" type="noConversion"/>
  </si>
  <si>
    <t>汕尾</t>
    <phoneticPr fontId="2" type="noConversion"/>
  </si>
  <si>
    <t>韶关</t>
    <phoneticPr fontId="2" type="noConversion"/>
  </si>
  <si>
    <t>乐昌</t>
    <phoneticPr fontId="2" type="noConversion"/>
  </si>
  <si>
    <t>南雄</t>
    <phoneticPr fontId="2" type="noConversion"/>
  </si>
  <si>
    <t>曲江</t>
    <phoneticPr fontId="2" type="noConversion"/>
  </si>
  <si>
    <t>仁化</t>
    <phoneticPr fontId="2" type="noConversion"/>
  </si>
  <si>
    <t>乳源</t>
    <phoneticPr fontId="2" type="noConversion"/>
  </si>
  <si>
    <t>始兴</t>
    <phoneticPr fontId="2" type="noConversion"/>
  </si>
  <si>
    <t>翁源</t>
    <phoneticPr fontId="2" type="noConversion"/>
  </si>
  <si>
    <t>新丰</t>
    <phoneticPr fontId="2" type="noConversion"/>
  </si>
  <si>
    <t>城郊</t>
    <phoneticPr fontId="2" type="noConversion"/>
  </si>
  <si>
    <t>武江</t>
    <phoneticPr fontId="2" type="noConversion"/>
  </si>
  <si>
    <t>浈江</t>
    <phoneticPr fontId="2" type="noConversion"/>
  </si>
  <si>
    <t>阳江</t>
    <phoneticPr fontId="2" type="noConversion"/>
  </si>
  <si>
    <t>江城</t>
    <phoneticPr fontId="2" type="noConversion"/>
  </si>
  <si>
    <t>阳春</t>
    <phoneticPr fontId="2" type="noConversion"/>
  </si>
  <si>
    <t>阳东</t>
    <phoneticPr fontId="2" type="noConversion"/>
  </si>
  <si>
    <t>阳西</t>
    <phoneticPr fontId="2" type="noConversion"/>
  </si>
  <si>
    <t>云浮</t>
    <phoneticPr fontId="2" type="noConversion"/>
  </si>
  <si>
    <t>罗定</t>
    <phoneticPr fontId="2" type="noConversion"/>
  </si>
  <si>
    <t>新兴</t>
    <phoneticPr fontId="2" type="noConversion"/>
  </si>
  <si>
    <t>郁南</t>
    <phoneticPr fontId="2" type="noConversion"/>
  </si>
  <si>
    <t>云安</t>
    <phoneticPr fontId="2" type="noConversion"/>
  </si>
  <si>
    <t>城区</t>
    <phoneticPr fontId="2" type="noConversion"/>
  </si>
  <si>
    <t>湛江</t>
    <phoneticPr fontId="2" type="noConversion"/>
  </si>
  <si>
    <t>雷州</t>
    <phoneticPr fontId="2" type="noConversion"/>
  </si>
  <si>
    <t>廉江</t>
    <phoneticPr fontId="2" type="noConversion"/>
  </si>
  <si>
    <t>遂溪</t>
    <phoneticPr fontId="2" type="noConversion"/>
  </si>
  <si>
    <t>吴川</t>
    <phoneticPr fontId="2" type="noConversion"/>
  </si>
  <si>
    <t>徐闻</t>
    <phoneticPr fontId="2" type="noConversion"/>
  </si>
  <si>
    <t>开发区</t>
    <phoneticPr fontId="1" type="noConversion"/>
  </si>
  <si>
    <t>麻章</t>
    <phoneticPr fontId="1" type="noConversion"/>
  </si>
  <si>
    <t>坡头</t>
    <phoneticPr fontId="1" type="noConversion"/>
  </si>
  <si>
    <t>直属</t>
    <phoneticPr fontId="2" type="noConversion"/>
  </si>
  <si>
    <t>肇庆</t>
    <phoneticPr fontId="2" type="noConversion"/>
  </si>
  <si>
    <t>德庆</t>
    <phoneticPr fontId="2" type="noConversion"/>
  </si>
  <si>
    <t>封开</t>
    <phoneticPr fontId="2" type="noConversion"/>
  </si>
  <si>
    <t>高要</t>
    <phoneticPr fontId="2" type="noConversion"/>
  </si>
  <si>
    <t>广宁</t>
    <phoneticPr fontId="2" type="noConversion"/>
  </si>
  <si>
    <t>怀集</t>
    <phoneticPr fontId="2" type="noConversion"/>
  </si>
  <si>
    <t>四会</t>
    <phoneticPr fontId="2" type="noConversion"/>
  </si>
  <si>
    <t>肇庆</t>
    <phoneticPr fontId="2" type="noConversion"/>
  </si>
  <si>
    <t>区域：1.少、苏、穷；2.山区及东西两翼；3.珠三角非核心区</t>
    <phoneticPr fontId="2" type="noConversion"/>
  </si>
  <si>
    <t>潮州小计</t>
    <phoneticPr fontId="2" type="noConversion"/>
  </si>
  <si>
    <t>2018年农村公路安全生命防护工程省补助资金明细分配计划表</t>
    <phoneticPr fontId="2" type="noConversion"/>
  </si>
  <si>
    <t>2018年省补助计划资金（万元）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</si>
</sst>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0.00_ "/>
    <numFmt numFmtId="179" formatCode="0.00_);[Red]\(0.00\)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b/>
      <sz val="11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177" fontId="0" fillId="2" borderId="0" xfId="0" applyNumberFormat="1" applyFont="1" applyFill="1" applyBorder="1" applyAlignment="1">
      <alignment horizontal="center" wrapText="1"/>
    </xf>
    <xf numFmtId="178" fontId="0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76" fontId="7" fillId="2" borderId="0" xfId="0" applyNumberFormat="1" applyFont="1" applyFill="1" applyBorder="1" applyAlignment="1">
      <alignment horizontal="center" wrapText="1"/>
    </xf>
    <xf numFmtId="177" fontId="6" fillId="2" borderId="1" xfId="0" applyNumberFormat="1" applyFont="1" applyFill="1" applyBorder="1" applyAlignment="1">
      <alignment horizontal="center" wrapText="1"/>
    </xf>
    <xf numFmtId="176" fontId="7" fillId="2" borderId="0" xfId="1" applyNumberFormat="1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76" fontId="9" fillId="2" borderId="0" xfId="0" applyNumberFormat="1" applyFont="1" applyFill="1" applyBorder="1" applyAlignment="1">
      <alignment horizontal="center" wrapText="1"/>
    </xf>
    <xf numFmtId="176" fontId="9" fillId="2" borderId="0" xfId="1" applyNumberFormat="1" applyFont="1" applyFill="1" applyAlignment="1">
      <alignment vertical="center" wrapText="1"/>
    </xf>
    <xf numFmtId="178" fontId="8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workbookViewId="0">
      <selection activeCell="F6" sqref="F6"/>
    </sheetView>
  </sheetViews>
  <sheetFormatPr defaultRowHeight="13.5"/>
  <cols>
    <col min="1" max="1" width="4.875" style="3" customWidth="1"/>
    <col min="2" max="2" width="17.5" style="3" customWidth="1"/>
    <col min="3" max="4" width="18.625" style="3" customWidth="1"/>
    <col min="5" max="5" width="18.625" style="2" customWidth="1"/>
    <col min="6" max="6" width="18.625" style="1" customWidth="1"/>
    <col min="7" max="7" width="18.625" style="3" customWidth="1"/>
    <col min="8" max="8" width="18.625" style="1" customWidth="1"/>
    <col min="9" max="9" width="7.75" style="3" customWidth="1"/>
    <col min="10" max="210" width="9" style="3"/>
    <col min="211" max="211" width="11.625" style="3" customWidth="1"/>
    <col min="212" max="212" width="12.625" style="3" customWidth="1"/>
    <col min="213" max="213" width="9" style="3"/>
    <col min="214" max="226" width="12.625" style="3" customWidth="1"/>
    <col min="227" max="16384" width="9" style="3"/>
  </cols>
  <sheetData>
    <row r="1" spans="1:11" ht="36" customHeight="1">
      <c r="A1" s="32" t="s">
        <v>136</v>
      </c>
      <c r="B1" s="32"/>
      <c r="C1" s="32"/>
      <c r="D1" s="32"/>
      <c r="E1" s="32"/>
      <c r="F1" s="32"/>
      <c r="G1" s="32"/>
      <c r="H1" s="32"/>
      <c r="I1" s="32"/>
    </row>
    <row r="2" spans="1:11" s="8" customFormat="1" ht="66">
      <c r="A2" s="4" t="s">
        <v>0</v>
      </c>
      <c r="B2" s="4" t="s">
        <v>28</v>
      </c>
      <c r="C2" s="4" t="s">
        <v>25</v>
      </c>
      <c r="D2" s="5" t="s">
        <v>134</v>
      </c>
      <c r="E2" s="6" t="s">
        <v>29</v>
      </c>
      <c r="F2" s="7" t="s">
        <v>23</v>
      </c>
      <c r="G2" s="4" t="s">
        <v>24</v>
      </c>
      <c r="H2" s="19" t="s">
        <v>137</v>
      </c>
      <c r="I2" s="7" t="s">
        <v>26</v>
      </c>
    </row>
    <row r="3" spans="1:11" s="24" customFormat="1" ht="15">
      <c r="A3" s="33" t="s">
        <v>30</v>
      </c>
      <c r="B3" s="33"/>
      <c r="C3" s="33"/>
      <c r="D3" s="20"/>
      <c r="E3" s="21">
        <f>SUM(E5:E129)/2</f>
        <v>44753.970000000008</v>
      </c>
      <c r="F3" s="21">
        <f>F4+F10+F17+F25+F32+F41+F48+F58+F68+F77+F84+F96+F101+F108+F119</f>
        <v>37627.561000000002</v>
      </c>
      <c r="G3" s="21">
        <f>G4+G10+G17+G25+G32+G41+G48+G58+G68+G77+G84+G96+G101+G108+G119</f>
        <v>1.000000026576265</v>
      </c>
      <c r="H3" s="22">
        <f>H4+H10+H17+H25+H32+H41+H48+H58+H68+H77+H84+H96+H101+H108+H119</f>
        <v>26000</v>
      </c>
      <c r="I3" s="23"/>
    </row>
    <row r="4" spans="1:11" s="24" customFormat="1" ht="16.5">
      <c r="A4" s="25"/>
      <c r="B4" s="34" t="s">
        <v>135</v>
      </c>
      <c r="C4" s="35"/>
      <c r="D4" s="36"/>
      <c r="E4" s="21">
        <f>SUM(E5:E9)</f>
        <v>1180.6999999999998</v>
      </c>
      <c r="F4" s="21">
        <f>SUM(F5:F9)</f>
        <v>987.18099999999993</v>
      </c>
      <c r="G4" s="26">
        <f>F4/37627.56</f>
        <v>2.623558370513528E-2</v>
      </c>
      <c r="H4" s="27">
        <v>682</v>
      </c>
      <c r="I4" s="28"/>
      <c r="J4" s="29"/>
      <c r="K4" s="29"/>
    </row>
    <row r="5" spans="1:11" s="8" customFormat="1" ht="17.25">
      <c r="A5" s="12">
        <v>1</v>
      </c>
      <c r="B5" s="9" t="s">
        <v>27</v>
      </c>
      <c r="C5" s="9" t="s">
        <v>31</v>
      </c>
      <c r="D5" s="9">
        <v>2</v>
      </c>
      <c r="E5" s="10">
        <v>616.41999999999996</v>
      </c>
      <c r="F5" s="10">
        <f>E5*0.8</f>
        <v>493.13599999999997</v>
      </c>
      <c r="G5" s="13">
        <f t="shared" ref="G5:G9" si="0">F5/37627.56</f>
        <v>1.3105712940195963E-2</v>
      </c>
      <c r="H5" s="16"/>
      <c r="I5" s="14"/>
      <c r="J5" s="15"/>
      <c r="K5" s="15"/>
    </row>
    <row r="6" spans="1:11" s="8" customFormat="1" ht="17.25">
      <c r="A6" s="12">
        <v>2</v>
      </c>
      <c r="B6" s="9" t="s">
        <v>27</v>
      </c>
      <c r="C6" s="9" t="s">
        <v>32</v>
      </c>
      <c r="D6" s="9">
        <v>1</v>
      </c>
      <c r="E6" s="10">
        <v>426.21</v>
      </c>
      <c r="F6" s="10">
        <f>E6*0.9</f>
        <v>383.589</v>
      </c>
      <c r="G6" s="13">
        <f t="shared" si="0"/>
        <v>1.0194362855311374E-2</v>
      </c>
      <c r="H6" s="16"/>
      <c r="I6" s="14"/>
      <c r="J6" s="15"/>
      <c r="K6" s="15"/>
    </row>
    <row r="7" spans="1:11" s="8" customFormat="1" ht="17.25">
      <c r="A7" s="12">
        <v>3</v>
      </c>
      <c r="B7" s="9" t="s">
        <v>27</v>
      </c>
      <c r="C7" s="9" t="s">
        <v>33</v>
      </c>
      <c r="D7" s="9">
        <v>2</v>
      </c>
      <c r="E7" s="10">
        <v>116.5</v>
      </c>
      <c r="F7" s="10">
        <f t="shared" ref="F7:F9" si="1">E7*0.8</f>
        <v>93.2</v>
      </c>
      <c r="G7" s="13">
        <f t="shared" si="0"/>
        <v>2.4769078834768984E-3</v>
      </c>
      <c r="H7" s="16"/>
      <c r="I7" s="14"/>
      <c r="J7" s="15"/>
      <c r="K7" s="15"/>
    </row>
    <row r="8" spans="1:11" s="8" customFormat="1" ht="17.25">
      <c r="A8" s="12">
        <v>4</v>
      </c>
      <c r="B8" s="9" t="s">
        <v>27</v>
      </c>
      <c r="C8" s="9" t="s">
        <v>1</v>
      </c>
      <c r="D8" s="9">
        <v>2</v>
      </c>
      <c r="E8" s="10">
        <v>0</v>
      </c>
      <c r="F8" s="10">
        <f t="shared" si="1"/>
        <v>0</v>
      </c>
      <c r="G8" s="13">
        <f t="shared" si="0"/>
        <v>0</v>
      </c>
      <c r="H8" s="16"/>
      <c r="I8" s="14"/>
      <c r="J8" s="15"/>
      <c r="K8" s="15"/>
    </row>
    <row r="9" spans="1:11" s="8" customFormat="1" ht="17.25">
      <c r="A9" s="12">
        <v>5</v>
      </c>
      <c r="B9" s="9" t="s">
        <v>27</v>
      </c>
      <c r="C9" s="9" t="s">
        <v>2</v>
      </c>
      <c r="D9" s="9">
        <v>2</v>
      </c>
      <c r="E9" s="10">
        <v>21.57</v>
      </c>
      <c r="F9" s="10">
        <f t="shared" si="1"/>
        <v>17.256</v>
      </c>
      <c r="G9" s="13">
        <f t="shared" si="0"/>
        <v>4.5860002615104463E-4</v>
      </c>
      <c r="H9" s="16"/>
      <c r="I9" s="14"/>
      <c r="J9" s="15"/>
      <c r="K9" s="15"/>
    </row>
    <row r="10" spans="1:11" s="24" customFormat="1" ht="16.5">
      <c r="A10" s="25"/>
      <c r="B10" s="20" t="s">
        <v>16</v>
      </c>
      <c r="C10" s="20"/>
      <c r="D10" s="20"/>
      <c r="E10" s="21">
        <f>SUM(E11:E16)</f>
        <v>3381.72</v>
      </c>
      <c r="F10" s="21">
        <f>SUM(F11:F16)</f>
        <v>3034.3469999999998</v>
      </c>
      <c r="G10" s="26">
        <f>F10/37627.56</f>
        <v>8.0641609501120981E-2</v>
      </c>
      <c r="H10" s="27">
        <v>2097</v>
      </c>
      <c r="I10" s="28"/>
      <c r="J10" s="30"/>
      <c r="K10" s="30"/>
    </row>
    <row r="11" spans="1:11" s="8" customFormat="1" ht="17.25">
      <c r="A11" s="12">
        <v>6</v>
      </c>
      <c r="B11" s="9" t="s">
        <v>16</v>
      </c>
      <c r="C11" s="9" t="s">
        <v>34</v>
      </c>
      <c r="D11" s="9">
        <v>1</v>
      </c>
      <c r="E11" s="10">
        <v>1068.8499999999999</v>
      </c>
      <c r="F11" s="10">
        <f t="shared" ref="F11:F14" si="2">E11*0.9</f>
        <v>961.96499999999992</v>
      </c>
      <c r="G11" s="13">
        <f t="shared" ref="G11:G16" si="3">F11/37627.56</f>
        <v>2.5565436610824617E-2</v>
      </c>
      <c r="H11" s="16"/>
      <c r="I11" s="14"/>
      <c r="J11" s="17"/>
      <c r="K11" s="17"/>
    </row>
    <row r="12" spans="1:11" s="8" customFormat="1" ht="17.25">
      <c r="A12" s="12">
        <v>7</v>
      </c>
      <c r="B12" s="9" t="s">
        <v>16</v>
      </c>
      <c r="C12" s="9" t="s">
        <v>17</v>
      </c>
      <c r="D12" s="9">
        <v>1</v>
      </c>
      <c r="E12" s="10">
        <v>378.83</v>
      </c>
      <c r="F12" s="10">
        <f t="shared" si="2"/>
        <v>340.947</v>
      </c>
      <c r="G12" s="13">
        <f t="shared" si="3"/>
        <v>9.06109776982616E-3</v>
      </c>
      <c r="H12" s="16"/>
      <c r="I12" s="14"/>
      <c r="J12" s="17"/>
      <c r="K12" s="17"/>
    </row>
    <row r="13" spans="1:11" s="8" customFormat="1" ht="17.25">
      <c r="A13" s="12">
        <v>8</v>
      </c>
      <c r="B13" s="9" t="s">
        <v>16</v>
      </c>
      <c r="C13" s="9" t="s">
        <v>20</v>
      </c>
      <c r="D13" s="9">
        <v>1</v>
      </c>
      <c r="E13" s="10">
        <v>802.64</v>
      </c>
      <c r="F13" s="10">
        <f t="shared" si="2"/>
        <v>722.37599999999998</v>
      </c>
      <c r="G13" s="13">
        <f t="shared" si="3"/>
        <v>1.919805589307412E-2</v>
      </c>
      <c r="H13" s="16"/>
      <c r="I13" s="14"/>
      <c r="J13" s="17"/>
      <c r="K13" s="17"/>
    </row>
    <row r="14" spans="1:11" s="8" customFormat="1" ht="17.25">
      <c r="A14" s="12">
        <v>9</v>
      </c>
      <c r="B14" s="9" t="s">
        <v>16</v>
      </c>
      <c r="C14" s="9" t="s">
        <v>21</v>
      </c>
      <c r="D14" s="9">
        <v>1</v>
      </c>
      <c r="E14" s="10">
        <v>750.69</v>
      </c>
      <c r="F14" s="10">
        <f t="shared" si="2"/>
        <v>675.62100000000009</v>
      </c>
      <c r="G14" s="13">
        <f t="shared" si="3"/>
        <v>1.7955482630284826E-2</v>
      </c>
      <c r="H14" s="16"/>
      <c r="I14" s="14"/>
      <c r="J14" s="17"/>
      <c r="K14" s="17"/>
    </row>
    <row r="15" spans="1:11" s="8" customFormat="1" ht="17.25">
      <c r="A15" s="12">
        <v>10</v>
      </c>
      <c r="B15" s="9" t="s">
        <v>16</v>
      </c>
      <c r="C15" s="9" t="s">
        <v>35</v>
      </c>
      <c r="D15" s="9">
        <v>2</v>
      </c>
      <c r="E15" s="10">
        <v>92.01</v>
      </c>
      <c r="F15" s="10">
        <f>E15*0.8</f>
        <v>73.608000000000004</v>
      </c>
      <c r="G15" s="13">
        <f t="shared" si="3"/>
        <v>1.9562257026498665E-3</v>
      </c>
      <c r="H15" s="16"/>
      <c r="I15" s="14"/>
      <c r="J15" s="17"/>
      <c r="K15" s="17"/>
    </row>
    <row r="16" spans="1:11" s="8" customFormat="1" ht="17.25">
      <c r="A16" s="12">
        <v>11</v>
      </c>
      <c r="B16" s="9" t="s">
        <v>16</v>
      </c>
      <c r="C16" s="9" t="s">
        <v>22</v>
      </c>
      <c r="D16" s="9">
        <v>1</v>
      </c>
      <c r="E16" s="10">
        <v>288.7</v>
      </c>
      <c r="F16" s="10">
        <f>E16*0.9</f>
        <v>259.83</v>
      </c>
      <c r="G16" s="13">
        <f t="shared" si="3"/>
        <v>6.9053108944614004E-3</v>
      </c>
      <c r="H16" s="16"/>
      <c r="I16" s="14"/>
      <c r="J16" s="17"/>
      <c r="K16" s="17"/>
    </row>
    <row r="17" spans="1:9" s="24" customFormat="1" ht="15">
      <c r="A17" s="25"/>
      <c r="B17" s="20" t="s">
        <v>40</v>
      </c>
      <c r="C17" s="20"/>
      <c r="D17" s="20"/>
      <c r="E17" s="21">
        <f>SUM(E18:E24)</f>
        <v>2551.5700000000002</v>
      </c>
      <c r="F17" s="21">
        <f>SUM(F18:F24)</f>
        <v>1786.0990000000002</v>
      </c>
      <c r="G17" s="26">
        <f>F17/37627.56</f>
        <v>4.7467840061912077E-2</v>
      </c>
      <c r="H17" s="27">
        <v>1234</v>
      </c>
      <c r="I17" s="23"/>
    </row>
    <row r="18" spans="1:9" s="8" customFormat="1" ht="16.5">
      <c r="A18" s="12">
        <v>12</v>
      </c>
      <c r="B18" s="9" t="s">
        <v>36</v>
      </c>
      <c r="C18" s="9" t="s">
        <v>37</v>
      </c>
      <c r="D18" s="9">
        <v>3</v>
      </c>
      <c r="E18" s="10">
        <v>382.39</v>
      </c>
      <c r="F18" s="10">
        <f>E18*0.7</f>
        <v>267.673</v>
      </c>
      <c r="G18" s="13">
        <f t="shared" ref="G18:G24" si="4">F18/37627.56</f>
        <v>7.1137485396342475E-3</v>
      </c>
      <c r="H18" s="16"/>
      <c r="I18" s="11"/>
    </row>
    <row r="19" spans="1:9" s="8" customFormat="1" ht="16.5">
      <c r="A19" s="12">
        <v>13</v>
      </c>
      <c r="B19" s="9" t="s">
        <v>36</v>
      </c>
      <c r="C19" s="9" t="s">
        <v>18</v>
      </c>
      <c r="D19" s="9">
        <v>3</v>
      </c>
      <c r="E19" s="10">
        <v>291.05</v>
      </c>
      <c r="F19" s="10">
        <f t="shared" ref="F19:F31" si="5">E19*0.7</f>
        <v>203.73499999999999</v>
      </c>
      <c r="G19" s="13">
        <f t="shared" si="4"/>
        <v>5.4145153180275305E-3</v>
      </c>
      <c r="H19" s="16"/>
      <c r="I19" s="11"/>
    </row>
    <row r="20" spans="1:9" s="8" customFormat="1" ht="16.5">
      <c r="A20" s="12">
        <v>14</v>
      </c>
      <c r="B20" s="9" t="s">
        <v>36</v>
      </c>
      <c r="C20" s="9" t="s">
        <v>38</v>
      </c>
      <c r="D20" s="9">
        <v>3</v>
      </c>
      <c r="E20" s="10">
        <v>1170.1300000000001</v>
      </c>
      <c r="F20" s="10">
        <f t="shared" si="5"/>
        <v>819.09100000000001</v>
      </c>
      <c r="G20" s="13">
        <f t="shared" si="4"/>
        <v>2.1768379347478287E-2</v>
      </c>
      <c r="H20" s="16"/>
      <c r="I20" s="11"/>
    </row>
    <row r="21" spans="1:9" s="8" customFormat="1" ht="16.5">
      <c r="A21" s="12">
        <v>15</v>
      </c>
      <c r="B21" s="9" t="s">
        <v>36</v>
      </c>
      <c r="C21" s="9" t="s">
        <v>19</v>
      </c>
      <c r="D21" s="9">
        <v>3</v>
      </c>
      <c r="E21" s="10">
        <v>329.54</v>
      </c>
      <c r="F21" s="10">
        <f t="shared" si="5"/>
        <v>230.678</v>
      </c>
      <c r="G21" s="13">
        <f t="shared" si="4"/>
        <v>6.1305596217240774E-3</v>
      </c>
      <c r="H21" s="16"/>
      <c r="I21" s="11"/>
    </row>
    <row r="22" spans="1:9" s="8" customFormat="1" ht="16.5">
      <c r="A22" s="12">
        <v>16</v>
      </c>
      <c r="B22" s="9" t="s">
        <v>36</v>
      </c>
      <c r="C22" s="9" t="s">
        <v>39</v>
      </c>
      <c r="D22" s="9">
        <v>3</v>
      </c>
      <c r="E22" s="10">
        <v>339.3</v>
      </c>
      <c r="F22" s="10">
        <f t="shared" si="5"/>
        <v>237.51</v>
      </c>
      <c r="G22" s="13">
        <f t="shared" si="4"/>
        <v>6.3121286631394645E-3</v>
      </c>
      <c r="H22" s="16"/>
      <c r="I22" s="11"/>
    </row>
    <row r="23" spans="1:9" s="8" customFormat="1" ht="16.5">
      <c r="A23" s="12">
        <v>17</v>
      </c>
      <c r="B23" s="9" t="s">
        <v>36</v>
      </c>
      <c r="C23" s="9" t="s">
        <v>3</v>
      </c>
      <c r="D23" s="9">
        <v>3</v>
      </c>
      <c r="E23" s="10">
        <v>4.7699999999999996</v>
      </c>
      <c r="F23" s="10">
        <f t="shared" si="5"/>
        <v>3.3389999999999995</v>
      </c>
      <c r="G23" s="13">
        <f t="shared" si="4"/>
        <v>8.8738148314692738E-5</v>
      </c>
      <c r="H23" s="16"/>
      <c r="I23" s="11"/>
    </row>
    <row r="24" spans="1:9" s="8" customFormat="1" ht="16.5">
      <c r="A24" s="12">
        <v>18</v>
      </c>
      <c r="B24" s="9" t="s">
        <v>40</v>
      </c>
      <c r="C24" s="9" t="s">
        <v>4</v>
      </c>
      <c r="D24" s="9">
        <v>3</v>
      </c>
      <c r="E24" s="10">
        <v>34.39</v>
      </c>
      <c r="F24" s="10">
        <f t="shared" si="5"/>
        <v>24.073</v>
      </c>
      <c r="G24" s="13">
        <f t="shared" si="4"/>
        <v>6.397704235937701E-4</v>
      </c>
      <c r="H24" s="16"/>
      <c r="I24" s="11"/>
    </row>
    <row r="25" spans="1:9" s="24" customFormat="1" ht="15">
      <c r="A25" s="25"/>
      <c r="B25" s="20" t="s">
        <v>41</v>
      </c>
      <c r="C25" s="20"/>
      <c r="D25" s="20"/>
      <c r="E25" s="21">
        <f>SUM(E26:E31)</f>
        <v>724.16</v>
      </c>
      <c r="F25" s="21">
        <f>SUM(F26:F31)</f>
        <v>506.91199999999998</v>
      </c>
      <c r="G25" s="26">
        <f>F25/37627.56</f>
        <v>1.3471827564689287E-2</v>
      </c>
      <c r="H25" s="27">
        <v>350</v>
      </c>
      <c r="I25" s="23"/>
    </row>
    <row r="26" spans="1:9" s="8" customFormat="1" ht="16.5">
      <c r="A26" s="12">
        <v>19</v>
      </c>
      <c r="B26" s="9" t="s">
        <v>41</v>
      </c>
      <c r="C26" s="9" t="s">
        <v>42</v>
      </c>
      <c r="D26" s="9">
        <v>3</v>
      </c>
      <c r="E26" s="10">
        <v>87.9</v>
      </c>
      <c r="F26" s="10">
        <f t="shared" si="5"/>
        <v>61.53</v>
      </c>
      <c r="G26" s="13">
        <f t="shared" ref="G26:G31" si="6">F26/37627.56</f>
        <v>1.6352375758619481E-3</v>
      </c>
      <c r="H26" s="16"/>
      <c r="I26" s="11"/>
    </row>
    <row r="27" spans="1:9" s="8" customFormat="1" ht="16.5">
      <c r="A27" s="12">
        <v>20</v>
      </c>
      <c r="B27" s="9" t="s">
        <v>41</v>
      </c>
      <c r="C27" s="9" t="s">
        <v>43</v>
      </c>
      <c r="D27" s="9">
        <v>3</v>
      </c>
      <c r="E27" s="10">
        <v>138.75</v>
      </c>
      <c r="F27" s="10">
        <f t="shared" si="5"/>
        <v>97.125</v>
      </c>
      <c r="G27" s="13">
        <f t="shared" si="6"/>
        <v>2.5812197229902766E-3</v>
      </c>
      <c r="H27" s="16"/>
      <c r="I27" s="11"/>
    </row>
    <row r="28" spans="1:9" s="8" customFormat="1" ht="16.5">
      <c r="A28" s="12">
        <v>21</v>
      </c>
      <c r="B28" s="9" t="s">
        <v>41</v>
      </c>
      <c r="C28" s="9" t="s">
        <v>44</v>
      </c>
      <c r="D28" s="9">
        <v>3</v>
      </c>
      <c r="E28" s="10">
        <v>57.25</v>
      </c>
      <c r="F28" s="10">
        <f t="shared" si="5"/>
        <v>40.074999999999996</v>
      </c>
      <c r="G28" s="13">
        <f t="shared" si="6"/>
        <v>1.0650438136302221E-3</v>
      </c>
      <c r="H28" s="16"/>
      <c r="I28" s="11"/>
    </row>
    <row r="29" spans="1:9" s="8" customFormat="1" ht="16.5">
      <c r="A29" s="12">
        <v>22</v>
      </c>
      <c r="B29" s="9" t="s">
        <v>41</v>
      </c>
      <c r="C29" s="9" t="s">
        <v>45</v>
      </c>
      <c r="D29" s="9">
        <v>3</v>
      </c>
      <c r="E29" s="10">
        <v>33.35</v>
      </c>
      <c r="F29" s="10">
        <f t="shared" si="5"/>
        <v>23.344999999999999</v>
      </c>
      <c r="G29" s="13">
        <f t="shared" si="6"/>
        <v>6.2042290278721231E-4</v>
      </c>
      <c r="H29" s="16"/>
      <c r="I29" s="11"/>
    </row>
    <row r="30" spans="1:9" s="8" customFormat="1" ht="16.5">
      <c r="A30" s="12">
        <v>23</v>
      </c>
      <c r="B30" s="9" t="s">
        <v>41</v>
      </c>
      <c r="C30" s="9" t="s">
        <v>46</v>
      </c>
      <c r="D30" s="9">
        <v>3</v>
      </c>
      <c r="E30" s="10">
        <v>297.13</v>
      </c>
      <c r="F30" s="10">
        <f t="shared" si="5"/>
        <v>207.99099999999999</v>
      </c>
      <c r="G30" s="13">
        <f t="shared" si="6"/>
        <v>5.5276239012043296E-3</v>
      </c>
      <c r="H30" s="16"/>
      <c r="I30" s="11"/>
    </row>
    <row r="31" spans="1:9" s="8" customFormat="1" ht="16.5">
      <c r="A31" s="12">
        <v>24</v>
      </c>
      <c r="B31" s="9" t="s">
        <v>41</v>
      </c>
      <c r="C31" s="9" t="s">
        <v>47</v>
      </c>
      <c r="D31" s="9">
        <v>3</v>
      </c>
      <c r="E31" s="10">
        <v>109.78</v>
      </c>
      <c r="F31" s="10">
        <f t="shared" si="5"/>
        <v>76.845999999999989</v>
      </c>
      <c r="G31" s="13">
        <f t="shared" si="6"/>
        <v>2.0422796482152976E-3</v>
      </c>
      <c r="H31" s="16"/>
      <c r="I31" s="11"/>
    </row>
    <row r="32" spans="1:9" s="24" customFormat="1" ht="15">
      <c r="A32" s="25"/>
      <c r="B32" s="20" t="s">
        <v>48</v>
      </c>
      <c r="C32" s="20"/>
      <c r="D32" s="20"/>
      <c r="E32" s="21">
        <f>SUM(E33:E40)</f>
        <v>2643.7900000000004</v>
      </c>
      <c r="F32" s="21">
        <f>SUM(F33:F40)</f>
        <v>2289.4759999999997</v>
      </c>
      <c r="G32" s="26">
        <f>F32/37627.56</f>
        <v>6.0845720530377199E-2</v>
      </c>
      <c r="H32" s="27">
        <v>1582</v>
      </c>
      <c r="I32" s="23"/>
    </row>
    <row r="33" spans="1:9" s="8" customFormat="1" ht="16.5">
      <c r="A33" s="12">
        <v>25</v>
      </c>
      <c r="B33" s="9" t="s">
        <v>48</v>
      </c>
      <c r="C33" s="9" t="s">
        <v>49</v>
      </c>
      <c r="D33" s="9">
        <v>1</v>
      </c>
      <c r="E33" s="10">
        <v>565.03</v>
      </c>
      <c r="F33" s="10">
        <f>E33*0.9</f>
        <v>508.52699999999999</v>
      </c>
      <c r="G33" s="13">
        <f t="shared" ref="G33:G40" si="7">F33/37627.56</f>
        <v>1.3514748232412626E-2</v>
      </c>
      <c r="H33" s="16"/>
      <c r="I33" s="11"/>
    </row>
    <row r="34" spans="1:9" s="8" customFormat="1" ht="16.5">
      <c r="A34" s="12">
        <v>26</v>
      </c>
      <c r="B34" s="9" t="s">
        <v>48</v>
      </c>
      <c r="C34" s="9" t="s">
        <v>50</v>
      </c>
      <c r="D34" s="9">
        <v>2</v>
      </c>
      <c r="E34" s="10">
        <v>402.61</v>
      </c>
      <c r="F34" s="10">
        <f>E34*0.8</f>
        <v>322.08800000000002</v>
      </c>
      <c r="G34" s="13">
        <f t="shared" si="7"/>
        <v>8.559895991129907E-3</v>
      </c>
      <c r="H34" s="16"/>
      <c r="I34" s="11"/>
    </row>
    <row r="35" spans="1:9" s="8" customFormat="1" ht="16.5">
      <c r="A35" s="12">
        <v>27</v>
      </c>
      <c r="B35" s="9" t="s">
        <v>48</v>
      </c>
      <c r="C35" s="9" t="s">
        <v>51</v>
      </c>
      <c r="D35" s="9">
        <v>1</v>
      </c>
      <c r="E35" s="10">
        <v>688.59</v>
      </c>
      <c r="F35" s="10">
        <f>E35*0.9</f>
        <v>619.73099999999999</v>
      </c>
      <c r="G35" s="13">
        <f t="shared" si="7"/>
        <v>1.6470135188144011E-2</v>
      </c>
      <c r="H35" s="16"/>
      <c r="I35" s="11"/>
    </row>
    <row r="36" spans="1:9" s="8" customFormat="1" ht="16.5">
      <c r="A36" s="12">
        <v>28</v>
      </c>
      <c r="B36" s="9" t="s">
        <v>48</v>
      </c>
      <c r="C36" s="9" t="s">
        <v>52</v>
      </c>
      <c r="D36" s="9">
        <v>2</v>
      </c>
      <c r="E36" s="10">
        <v>119.21</v>
      </c>
      <c r="F36" s="10">
        <f>E36*0.8</f>
        <v>95.367999999999995</v>
      </c>
      <c r="G36" s="13">
        <f t="shared" si="7"/>
        <v>2.5345252256590649E-3</v>
      </c>
      <c r="H36" s="16"/>
      <c r="I36" s="11"/>
    </row>
    <row r="37" spans="1:9" s="8" customFormat="1" ht="16.5">
      <c r="A37" s="12">
        <v>29</v>
      </c>
      <c r="B37" s="9" t="s">
        <v>48</v>
      </c>
      <c r="C37" s="9" t="s">
        <v>53</v>
      </c>
      <c r="D37" s="9">
        <v>1</v>
      </c>
      <c r="E37" s="10">
        <v>490.82</v>
      </c>
      <c r="F37" s="10">
        <f>E37*0.9</f>
        <v>441.738</v>
      </c>
      <c r="G37" s="13">
        <f t="shared" si="7"/>
        <v>1.1739746079735174E-2</v>
      </c>
      <c r="H37" s="16"/>
      <c r="I37" s="11"/>
    </row>
    <row r="38" spans="1:9" s="8" customFormat="1" ht="16.5">
      <c r="A38" s="12">
        <v>30</v>
      </c>
      <c r="B38" s="9" t="s">
        <v>48</v>
      </c>
      <c r="C38" s="9" t="s">
        <v>54</v>
      </c>
      <c r="D38" s="9">
        <v>2</v>
      </c>
      <c r="E38" s="10">
        <v>282.69</v>
      </c>
      <c r="F38" s="10">
        <f t="shared" ref="F38:F47" si="8">E38*0.8</f>
        <v>226.15200000000002</v>
      </c>
      <c r="G38" s="13">
        <f t="shared" si="7"/>
        <v>6.0102754470393515E-3</v>
      </c>
      <c r="H38" s="16"/>
      <c r="I38" s="11"/>
    </row>
    <row r="39" spans="1:9" s="8" customFormat="1" ht="16.5">
      <c r="A39" s="12">
        <v>31</v>
      </c>
      <c r="B39" s="9" t="s">
        <v>48</v>
      </c>
      <c r="C39" s="9" t="s">
        <v>2</v>
      </c>
      <c r="D39" s="9">
        <v>2</v>
      </c>
      <c r="E39" s="10">
        <v>0</v>
      </c>
      <c r="F39" s="10">
        <f t="shared" si="8"/>
        <v>0</v>
      </c>
      <c r="G39" s="13">
        <f t="shared" si="7"/>
        <v>0</v>
      </c>
      <c r="H39" s="16"/>
      <c r="I39" s="11"/>
    </row>
    <row r="40" spans="1:9" s="8" customFormat="1" ht="16.5">
      <c r="A40" s="12">
        <v>32</v>
      </c>
      <c r="B40" s="9" t="s">
        <v>48</v>
      </c>
      <c r="C40" s="9" t="s">
        <v>55</v>
      </c>
      <c r="D40" s="9">
        <v>2</v>
      </c>
      <c r="E40" s="10">
        <v>94.84</v>
      </c>
      <c r="F40" s="10">
        <f t="shared" si="8"/>
        <v>75.872</v>
      </c>
      <c r="G40" s="13">
        <f t="shared" si="7"/>
        <v>2.0163943662570732E-3</v>
      </c>
      <c r="H40" s="16"/>
      <c r="I40" s="11"/>
    </row>
    <row r="41" spans="1:9" s="24" customFormat="1" ht="15">
      <c r="A41" s="25"/>
      <c r="B41" s="20" t="s">
        <v>58</v>
      </c>
      <c r="C41" s="20"/>
      <c r="D41" s="20"/>
      <c r="E41" s="21">
        <f>SUM(E42:E47)</f>
        <v>2954.78</v>
      </c>
      <c r="F41" s="21">
        <f>SUM(F42:F47)</f>
        <v>2363.8239999999996</v>
      </c>
      <c r="G41" s="26">
        <f>F41/37627.56</f>
        <v>6.2821612669011748E-2</v>
      </c>
      <c r="H41" s="27">
        <v>1633</v>
      </c>
      <c r="I41" s="23"/>
    </row>
    <row r="42" spans="1:9" s="8" customFormat="1" ht="16.5">
      <c r="A42" s="12">
        <v>33</v>
      </c>
      <c r="B42" s="9" t="s">
        <v>56</v>
      </c>
      <c r="C42" s="9" t="s">
        <v>57</v>
      </c>
      <c r="D42" s="9">
        <v>2</v>
      </c>
      <c r="E42" s="10">
        <v>294.37</v>
      </c>
      <c r="F42" s="10">
        <f t="shared" si="8"/>
        <v>235.49600000000001</v>
      </c>
      <c r="G42" s="13">
        <f t="shared" ref="G42:G47" si="9">F42/37627.56</f>
        <v>6.2586040657433015E-3</v>
      </c>
      <c r="H42" s="16"/>
      <c r="I42" s="18"/>
    </row>
    <row r="43" spans="1:9" s="8" customFormat="1" ht="16.5">
      <c r="A43" s="12">
        <v>34</v>
      </c>
      <c r="B43" s="9" t="s">
        <v>58</v>
      </c>
      <c r="C43" s="9" t="s">
        <v>59</v>
      </c>
      <c r="D43" s="9">
        <v>2</v>
      </c>
      <c r="E43" s="10">
        <v>1109.72</v>
      </c>
      <c r="F43" s="10">
        <f t="shared" si="8"/>
        <v>887.77600000000007</v>
      </c>
      <c r="G43" s="13">
        <f t="shared" si="9"/>
        <v>2.3593770098300292E-2</v>
      </c>
      <c r="H43" s="16"/>
      <c r="I43" s="18"/>
    </row>
    <row r="44" spans="1:9" s="8" customFormat="1" ht="16.5">
      <c r="A44" s="12">
        <v>35</v>
      </c>
      <c r="B44" s="9" t="s">
        <v>58</v>
      </c>
      <c r="C44" s="9" t="s">
        <v>60</v>
      </c>
      <c r="D44" s="9">
        <v>2</v>
      </c>
      <c r="E44" s="10">
        <v>736.39</v>
      </c>
      <c r="F44" s="10">
        <f t="shared" si="8"/>
        <v>589.11199999999997</v>
      </c>
      <c r="G44" s="13">
        <f t="shared" si="9"/>
        <v>1.5656396534880285E-2</v>
      </c>
      <c r="H44" s="16"/>
      <c r="I44" s="18"/>
    </row>
    <row r="45" spans="1:9" s="8" customFormat="1" ht="16.5">
      <c r="A45" s="12">
        <v>36</v>
      </c>
      <c r="B45" s="9" t="s">
        <v>58</v>
      </c>
      <c r="C45" s="9" t="s">
        <v>61</v>
      </c>
      <c r="D45" s="9">
        <v>2</v>
      </c>
      <c r="E45" s="10">
        <v>119.02</v>
      </c>
      <c r="F45" s="10">
        <f t="shared" si="8"/>
        <v>95.216000000000008</v>
      </c>
      <c r="G45" s="13">
        <f t="shared" si="9"/>
        <v>2.5304856334027511E-3</v>
      </c>
      <c r="H45" s="16"/>
      <c r="I45" s="18"/>
    </row>
    <row r="46" spans="1:9" s="8" customFormat="1" ht="17.25">
      <c r="A46" s="12">
        <v>37</v>
      </c>
      <c r="B46" s="9" t="s">
        <v>58</v>
      </c>
      <c r="C46" s="9" t="s">
        <v>62</v>
      </c>
      <c r="D46" s="9">
        <v>2</v>
      </c>
      <c r="E46" s="10">
        <v>665.42</v>
      </c>
      <c r="F46" s="10">
        <f t="shared" si="8"/>
        <v>532.33600000000001</v>
      </c>
      <c r="G46" s="13">
        <f t="shared" si="9"/>
        <v>1.4147502522087536E-2</v>
      </c>
      <c r="H46" s="16"/>
      <c r="I46" s="14"/>
    </row>
    <row r="47" spans="1:9" s="8" customFormat="1" ht="16.5">
      <c r="A47" s="12">
        <v>38</v>
      </c>
      <c r="B47" s="9" t="s">
        <v>58</v>
      </c>
      <c r="C47" s="9" t="s">
        <v>5</v>
      </c>
      <c r="D47" s="9">
        <v>2</v>
      </c>
      <c r="E47" s="10">
        <v>29.86</v>
      </c>
      <c r="F47" s="10">
        <f t="shared" si="8"/>
        <v>23.888000000000002</v>
      </c>
      <c r="G47" s="13">
        <f t="shared" si="9"/>
        <v>6.3485381459759825E-4</v>
      </c>
      <c r="H47" s="16"/>
      <c r="I47" s="11"/>
    </row>
    <row r="48" spans="1:9" s="24" customFormat="1" ht="15">
      <c r="A48" s="25"/>
      <c r="B48" s="20" t="s">
        <v>63</v>
      </c>
      <c r="C48" s="20"/>
      <c r="D48" s="20"/>
      <c r="E48" s="21">
        <f>SUM(E49:E57)</f>
        <v>9178.9800000000014</v>
      </c>
      <c r="F48" s="21">
        <f>SUM(F49:F57)</f>
        <v>8261.0820000000003</v>
      </c>
      <c r="G48" s="26">
        <f>F48/37627.56</f>
        <v>0.21954870313142816</v>
      </c>
      <c r="H48" s="27">
        <v>5708</v>
      </c>
      <c r="I48" s="23"/>
    </row>
    <row r="49" spans="1:9" s="8" customFormat="1" ht="16.5">
      <c r="A49" s="12">
        <v>39</v>
      </c>
      <c r="B49" s="9" t="s">
        <v>63</v>
      </c>
      <c r="C49" s="9" t="s">
        <v>64</v>
      </c>
      <c r="D49" s="9">
        <v>1</v>
      </c>
      <c r="E49" s="10">
        <v>1400.4</v>
      </c>
      <c r="F49" s="10">
        <f t="shared" ref="F49:F57" si="10">E49*0.9</f>
        <v>1260.3600000000001</v>
      </c>
      <c r="G49" s="13">
        <f t="shared" ref="G49:G57" si="11">F49/37627.56</f>
        <v>3.3495661159001544E-2</v>
      </c>
      <c r="H49" s="16"/>
      <c r="I49" s="11"/>
    </row>
    <row r="50" spans="1:9" s="8" customFormat="1" ht="16.5">
      <c r="A50" s="12">
        <v>40</v>
      </c>
      <c r="B50" s="9" t="s">
        <v>63</v>
      </c>
      <c r="C50" s="9" t="s">
        <v>65</v>
      </c>
      <c r="D50" s="9">
        <v>1</v>
      </c>
      <c r="E50" s="10">
        <v>1133.22</v>
      </c>
      <c r="F50" s="10">
        <f t="shared" si="10"/>
        <v>1019.898</v>
      </c>
      <c r="G50" s="13">
        <f t="shared" si="11"/>
        <v>2.7105079362042081E-2</v>
      </c>
      <c r="H50" s="16"/>
      <c r="I50" s="11"/>
    </row>
    <row r="51" spans="1:9" s="8" customFormat="1" ht="16.5">
      <c r="A51" s="12">
        <v>41</v>
      </c>
      <c r="B51" s="9" t="s">
        <v>63</v>
      </c>
      <c r="C51" s="9" t="s">
        <v>66</v>
      </c>
      <c r="D51" s="9">
        <v>1</v>
      </c>
      <c r="E51" s="10">
        <v>451.98</v>
      </c>
      <c r="F51" s="10">
        <f t="shared" si="10"/>
        <v>406.78200000000004</v>
      </c>
      <c r="G51" s="13">
        <f t="shared" si="11"/>
        <v>1.0810746165842273E-2</v>
      </c>
      <c r="H51" s="16"/>
      <c r="I51" s="11"/>
    </row>
    <row r="52" spans="1:9" s="8" customFormat="1" ht="16.5">
      <c r="A52" s="12">
        <v>42</v>
      </c>
      <c r="B52" s="9" t="s">
        <v>63</v>
      </c>
      <c r="C52" s="9" t="s">
        <v>67</v>
      </c>
      <c r="D52" s="9">
        <v>1</v>
      </c>
      <c r="E52" s="10">
        <v>832.24</v>
      </c>
      <c r="F52" s="10">
        <f t="shared" si="10"/>
        <v>749.01600000000008</v>
      </c>
      <c r="G52" s="13">
        <f t="shared" si="11"/>
        <v>1.9906047588522883E-2</v>
      </c>
      <c r="H52" s="16"/>
      <c r="I52" s="11"/>
    </row>
    <row r="53" spans="1:9" s="8" customFormat="1" ht="16.5">
      <c r="A53" s="12">
        <v>43</v>
      </c>
      <c r="B53" s="9" t="s">
        <v>63</v>
      </c>
      <c r="C53" s="9" t="s">
        <v>68</v>
      </c>
      <c r="D53" s="9">
        <v>1</v>
      </c>
      <c r="E53" s="10">
        <v>901.03</v>
      </c>
      <c r="F53" s="10">
        <f t="shared" si="10"/>
        <v>810.92700000000002</v>
      </c>
      <c r="G53" s="13">
        <f t="shared" si="11"/>
        <v>2.1551410721290461E-2</v>
      </c>
      <c r="H53" s="16"/>
      <c r="I53" s="11"/>
    </row>
    <row r="54" spans="1:9" s="8" customFormat="1" ht="16.5">
      <c r="A54" s="12">
        <v>44</v>
      </c>
      <c r="B54" s="9" t="s">
        <v>63</v>
      </c>
      <c r="C54" s="9" t="s">
        <v>69</v>
      </c>
      <c r="D54" s="9">
        <v>1</v>
      </c>
      <c r="E54" s="10">
        <v>2206.1999999999998</v>
      </c>
      <c r="F54" s="10">
        <f t="shared" si="10"/>
        <v>1985.58</v>
      </c>
      <c r="G54" s="13">
        <f t="shared" si="11"/>
        <v>5.2769299949292491E-2</v>
      </c>
      <c r="H54" s="16"/>
      <c r="I54" s="11"/>
    </row>
    <row r="55" spans="1:9" s="8" customFormat="1" ht="16.5">
      <c r="A55" s="12">
        <v>45</v>
      </c>
      <c r="B55" s="9" t="s">
        <v>63</v>
      </c>
      <c r="C55" s="9" t="s">
        <v>70</v>
      </c>
      <c r="D55" s="9">
        <v>1</v>
      </c>
      <c r="E55" s="10">
        <v>1778.38</v>
      </c>
      <c r="F55" s="10">
        <f t="shared" si="10"/>
        <v>1600.5420000000001</v>
      </c>
      <c r="G55" s="13">
        <f t="shared" si="11"/>
        <v>4.2536428086221913E-2</v>
      </c>
      <c r="H55" s="16"/>
      <c r="I55" s="11"/>
    </row>
    <row r="56" spans="1:9" s="8" customFormat="1" ht="16.5">
      <c r="A56" s="12">
        <v>46</v>
      </c>
      <c r="B56" s="9" t="s">
        <v>63</v>
      </c>
      <c r="C56" s="9" t="s">
        <v>71</v>
      </c>
      <c r="D56" s="9">
        <v>1</v>
      </c>
      <c r="E56" s="10">
        <v>0</v>
      </c>
      <c r="F56" s="10">
        <f t="shared" si="10"/>
        <v>0</v>
      </c>
      <c r="G56" s="13">
        <f t="shared" si="11"/>
        <v>0</v>
      </c>
      <c r="H56" s="16"/>
      <c r="I56" s="11"/>
    </row>
    <row r="57" spans="1:9" s="8" customFormat="1" ht="16.5">
      <c r="A57" s="12">
        <v>47</v>
      </c>
      <c r="B57" s="9" t="s">
        <v>63</v>
      </c>
      <c r="C57" s="9" t="s">
        <v>72</v>
      </c>
      <c r="D57" s="9">
        <v>1</v>
      </c>
      <c r="E57" s="10">
        <v>475.53</v>
      </c>
      <c r="F57" s="10">
        <f t="shared" si="10"/>
        <v>427.97699999999998</v>
      </c>
      <c r="G57" s="13">
        <f t="shared" si="11"/>
        <v>1.1374030099214512E-2</v>
      </c>
      <c r="H57" s="16"/>
      <c r="I57" s="11"/>
    </row>
    <row r="58" spans="1:9" s="24" customFormat="1" ht="15">
      <c r="A58" s="25"/>
      <c r="B58" s="20" t="s">
        <v>73</v>
      </c>
      <c r="C58" s="20"/>
      <c r="D58" s="20"/>
      <c r="E58" s="21">
        <f>SUM(E59:E67)</f>
        <v>6684.3600000000006</v>
      </c>
      <c r="F58" s="21">
        <f>SUM(F59:F67)</f>
        <v>5696.8819999999996</v>
      </c>
      <c r="G58" s="26">
        <f>F58/37627.56</f>
        <v>0.15140184481800043</v>
      </c>
      <c r="H58" s="27">
        <v>3937</v>
      </c>
      <c r="I58" s="23"/>
    </row>
    <row r="59" spans="1:9" s="8" customFormat="1" ht="16.5">
      <c r="A59" s="12">
        <v>48</v>
      </c>
      <c r="B59" s="9" t="s">
        <v>73</v>
      </c>
      <c r="C59" s="9" t="s">
        <v>74</v>
      </c>
      <c r="D59" s="9">
        <v>2</v>
      </c>
      <c r="E59" s="10">
        <v>170.18</v>
      </c>
      <c r="F59" s="10">
        <f>E59*0.8</f>
        <v>136.14400000000001</v>
      </c>
      <c r="G59" s="13">
        <f t="shared" ref="G59:G67" si="12">F59/37627.56</f>
        <v>3.6181990009450525E-3</v>
      </c>
      <c r="H59" s="16"/>
      <c r="I59" s="11"/>
    </row>
    <row r="60" spans="1:9" s="8" customFormat="1" ht="16.5">
      <c r="A60" s="12">
        <v>49</v>
      </c>
      <c r="B60" s="9" t="s">
        <v>73</v>
      </c>
      <c r="C60" s="9" t="s">
        <v>75</v>
      </c>
      <c r="D60" s="9">
        <v>1</v>
      </c>
      <c r="E60" s="10">
        <v>735.88</v>
      </c>
      <c r="F60" s="10">
        <f t="shared" ref="F60:F62" si="13">E60*0.9</f>
        <v>662.29200000000003</v>
      </c>
      <c r="G60" s="13">
        <f t="shared" si="12"/>
        <v>1.7601247596176848E-2</v>
      </c>
      <c r="H60" s="16"/>
      <c r="I60" s="11"/>
    </row>
    <row r="61" spans="1:9" s="8" customFormat="1" ht="16.5">
      <c r="A61" s="12">
        <v>50</v>
      </c>
      <c r="B61" s="9" t="s">
        <v>73</v>
      </c>
      <c r="C61" s="9" t="s">
        <v>76</v>
      </c>
      <c r="D61" s="9">
        <v>1</v>
      </c>
      <c r="E61" s="10">
        <v>475.76</v>
      </c>
      <c r="F61" s="10">
        <f t="shared" si="13"/>
        <v>428.18400000000003</v>
      </c>
      <c r="G61" s="13">
        <f t="shared" si="12"/>
        <v>1.1379531386037258E-2</v>
      </c>
      <c r="H61" s="16"/>
      <c r="I61" s="11"/>
    </row>
    <row r="62" spans="1:9" s="8" customFormat="1" ht="16.5">
      <c r="A62" s="12">
        <v>51</v>
      </c>
      <c r="B62" s="9" t="s">
        <v>73</v>
      </c>
      <c r="C62" s="9" t="s">
        <v>77</v>
      </c>
      <c r="D62" s="9">
        <v>1</v>
      </c>
      <c r="E62" s="10">
        <v>821.87</v>
      </c>
      <c r="F62" s="10">
        <f t="shared" si="13"/>
        <v>739.68299999999999</v>
      </c>
      <c r="G62" s="13">
        <f t="shared" si="12"/>
        <v>1.9658011308732216E-2</v>
      </c>
      <c r="H62" s="16"/>
      <c r="I62" s="11"/>
    </row>
    <row r="63" spans="1:9" s="8" customFormat="1" ht="16.5">
      <c r="A63" s="12">
        <v>52</v>
      </c>
      <c r="B63" s="9" t="s">
        <v>73</v>
      </c>
      <c r="C63" s="9" t="s">
        <v>78</v>
      </c>
      <c r="D63" s="9">
        <v>2</v>
      </c>
      <c r="E63" s="10">
        <v>612.20000000000005</v>
      </c>
      <c r="F63" s="10">
        <f>E63*0.8</f>
        <v>489.76000000000005</v>
      </c>
      <c r="G63" s="13">
        <f t="shared" si="12"/>
        <v>1.3015991470082037E-2</v>
      </c>
      <c r="H63" s="16"/>
      <c r="I63" s="11"/>
    </row>
    <row r="64" spans="1:9" s="8" customFormat="1" ht="16.5">
      <c r="A64" s="12">
        <v>53</v>
      </c>
      <c r="B64" s="9" t="s">
        <v>73</v>
      </c>
      <c r="C64" s="9" t="s">
        <v>79</v>
      </c>
      <c r="D64" s="9">
        <v>1</v>
      </c>
      <c r="E64" s="10">
        <v>1460.43</v>
      </c>
      <c r="F64" s="10">
        <f>E64*0.9</f>
        <v>1314.3870000000002</v>
      </c>
      <c r="G64" s="13">
        <f t="shared" si="12"/>
        <v>3.4931497019737669E-2</v>
      </c>
      <c r="H64" s="16"/>
      <c r="I64" s="11"/>
    </row>
    <row r="65" spans="1:9" s="8" customFormat="1" ht="16.5">
      <c r="A65" s="12">
        <v>54</v>
      </c>
      <c r="B65" s="9" t="s">
        <v>73</v>
      </c>
      <c r="C65" s="9" t="s">
        <v>80</v>
      </c>
      <c r="D65" s="9">
        <v>2</v>
      </c>
      <c r="E65" s="10">
        <v>1398.7</v>
      </c>
      <c r="F65" s="10">
        <f t="shared" ref="F65:F80" si="14">E65*0.8</f>
        <v>1118.96</v>
      </c>
      <c r="G65" s="13">
        <f t="shared" si="12"/>
        <v>2.9737777310035518E-2</v>
      </c>
      <c r="H65" s="16"/>
      <c r="I65" s="11"/>
    </row>
    <row r="66" spans="1:9" s="8" customFormat="1" ht="16.5">
      <c r="A66" s="12">
        <v>55</v>
      </c>
      <c r="B66" s="9" t="s">
        <v>73</v>
      </c>
      <c r="C66" s="9" t="s">
        <v>71</v>
      </c>
      <c r="D66" s="9">
        <v>2</v>
      </c>
      <c r="E66" s="10">
        <v>0</v>
      </c>
      <c r="F66" s="10">
        <f t="shared" si="14"/>
        <v>0</v>
      </c>
      <c r="G66" s="13">
        <f t="shared" si="12"/>
        <v>0</v>
      </c>
      <c r="H66" s="16"/>
      <c r="I66" s="11"/>
    </row>
    <row r="67" spans="1:9" s="8" customFormat="1" ht="16.5">
      <c r="A67" s="12">
        <v>56</v>
      </c>
      <c r="B67" s="9" t="s">
        <v>73</v>
      </c>
      <c r="C67" s="9" t="s">
        <v>81</v>
      </c>
      <c r="D67" s="9">
        <v>2</v>
      </c>
      <c r="E67" s="10">
        <v>1009.34</v>
      </c>
      <c r="F67" s="10">
        <f t="shared" si="14"/>
        <v>807.47200000000009</v>
      </c>
      <c r="G67" s="13">
        <f t="shared" si="12"/>
        <v>2.1459589726253846E-2</v>
      </c>
      <c r="H67" s="16"/>
      <c r="I67" s="11"/>
    </row>
    <row r="68" spans="1:9" s="24" customFormat="1" ht="15">
      <c r="A68" s="25"/>
      <c r="B68" s="20" t="s">
        <v>82</v>
      </c>
      <c r="C68" s="20"/>
      <c r="D68" s="20"/>
      <c r="E68" s="21">
        <f>SUM(E69:E76)</f>
        <v>613.88000000000011</v>
      </c>
      <c r="F68" s="21">
        <f>SUM(F69:F76)</f>
        <v>491.10399999999998</v>
      </c>
      <c r="G68" s="26">
        <f>F68/37627.56</f>
        <v>1.3051709970032604E-2</v>
      </c>
      <c r="H68" s="27">
        <v>339</v>
      </c>
      <c r="I68" s="23"/>
    </row>
    <row r="69" spans="1:9" s="8" customFormat="1" ht="16.5">
      <c r="A69" s="12">
        <v>57</v>
      </c>
      <c r="B69" s="9" t="s">
        <v>82</v>
      </c>
      <c r="C69" s="9" t="s">
        <v>83</v>
      </c>
      <c r="D69" s="9">
        <v>2</v>
      </c>
      <c r="E69" s="10">
        <v>186.59</v>
      </c>
      <c r="F69" s="10">
        <f t="shared" si="14"/>
        <v>149.27200000000002</v>
      </c>
      <c r="G69" s="13">
        <f t="shared" ref="G69:G76" si="15">F69/37627.56</f>
        <v>3.9670922058193522E-3</v>
      </c>
      <c r="H69" s="16"/>
      <c r="I69" s="11"/>
    </row>
    <row r="70" spans="1:9" s="8" customFormat="1" ht="16.5">
      <c r="A70" s="12">
        <v>58</v>
      </c>
      <c r="B70" s="9" t="s">
        <v>82</v>
      </c>
      <c r="C70" s="9" t="s">
        <v>84</v>
      </c>
      <c r="D70" s="9">
        <v>2</v>
      </c>
      <c r="E70" s="10">
        <v>70.72</v>
      </c>
      <c r="F70" s="10">
        <f t="shared" si="14"/>
        <v>56.576000000000001</v>
      </c>
      <c r="G70" s="13">
        <f t="shared" si="15"/>
        <v>1.5035787598239164E-3</v>
      </c>
      <c r="H70" s="16"/>
      <c r="I70" s="11"/>
    </row>
    <row r="71" spans="1:9" s="8" customFormat="1" ht="16.5">
      <c r="A71" s="12">
        <v>59</v>
      </c>
      <c r="B71" s="9" t="s">
        <v>82</v>
      </c>
      <c r="C71" s="9" t="s">
        <v>85</v>
      </c>
      <c r="D71" s="9">
        <v>2</v>
      </c>
      <c r="E71" s="10">
        <v>102.79</v>
      </c>
      <c r="F71" s="10">
        <f t="shared" si="14"/>
        <v>82.232000000000014</v>
      </c>
      <c r="G71" s="13">
        <f t="shared" si="15"/>
        <v>2.1854194106660121E-3</v>
      </c>
      <c r="H71" s="16"/>
      <c r="I71" s="11"/>
    </row>
    <row r="72" spans="1:9" s="8" customFormat="1" ht="16.5">
      <c r="A72" s="12">
        <v>60</v>
      </c>
      <c r="B72" s="9" t="s">
        <v>82</v>
      </c>
      <c r="C72" s="9" t="s">
        <v>86</v>
      </c>
      <c r="D72" s="9">
        <v>2</v>
      </c>
      <c r="E72" s="10">
        <v>91.31</v>
      </c>
      <c r="F72" s="10">
        <f t="shared" si="14"/>
        <v>73.048000000000002</v>
      </c>
      <c r="G72" s="13">
        <f t="shared" si="15"/>
        <v>1.9413429943371298E-3</v>
      </c>
      <c r="H72" s="16"/>
      <c r="I72" s="11"/>
    </row>
    <row r="73" spans="1:9" s="8" customFormat="1" ht="16.5">
      <c r="A73" s="12">
        <v>61</v>
      </c>
      <c r="B73" s="9" t="s">
        <v>82</v>
      </c>
      <c r="C73" s="9" t="s">
        <v>71</v>
      </c>
      <c r="D73" s="9">
        <v>2</v>
      </c>
      <c r="E73" s="10">
        <v>0</v>
      </c>
      <c r="F73" s="10">
        <f t="shared" si="14"/>
        <v>0</v>
      </c>
      <c r="G73" s="13">
        <f t="shared" si="15"/>
        <v>0</v>
      </c>
      <c r="H73" s="16"/>
      <c r="I73" s="11"/>
    </row>
    <row r="74" spans="1:9" s="8" customFormat="1" ht="16.5">
      <c r="A74" s="12">
        <v>62</v>
      </c>
      <c r="B74" s="9" t="s">
        <v>82</v>
      </c>
      <c r="C74" s="9" t="s">
        <v>6</v>
      </c>
      <c r="D74" s="9">
        <v>2</v>
      </c>
      <c r="E74" s="10">
        <v>54.19</v>
      </c>
      <c r="F74" s="10">
        <f t="shared" si="14"/>
        <v>43.352000000000004</v>
      </c>
      <c r="G74" s="13">
        <f t="shared" si="15"/>
        <v>1.1521342335245764E-3</v>
      </c>
      <c r="H74" s="16"/>
      <c r="I74" s="11"/>
    </row>
    <row r="75" spans="1:9" s="8" customFormat="1" ht="16.5">
      <c r="A75" s="12">
        <v>63</v>
      </c>
      <c r="B75" s="9" t="s">
        <v>82</v>
      </c>
      <c r="C75" s="9" t="s">
        <v>7</v>
      </c>
      <c r="D75" s="9">
        <v>2</v>
      </c>
      <c r="E75" s="10">
        <v>34.31</v>
      </c>
      <c r="F75" s="10">
        <f t="shared" si="14"/>
        <v>27.448000000000004</v>
      </c>
      <c r="G75" s="13">
        <f t="shared" si="15"/>
        <v>7.2946531744285325E-4</v>
      </c>
      <c r="H75" s="16"/>
      <c r="I75" s="11"/>
    </row>
    <row r="76" spans="1:9" s="8" customFormat="1" ht="16.5">
      <c r="A76" s="12">
        <v>64</v>
      </c>
      <c r="B76" s="9" t="s">
        <v>82</v>
      </c>
      <c r="C76" s="9" t="s">
        <v>8</v>
      </c>
      <c r="D76" s="9">
        <v>2</v>
      </c>
      <c r="E76" s="10">
        <v>73.97</v>
      </c>
      <c r="F76" s="10">
        <f t="shared" si="14"/>
        <v>59.176000000000002</v>
      </c>
      <c r="G76" s="13">
        <f t="shared" si="15"/>
        <v>1.5726770484187655E-3</v>
      </c>
      <c r="H76" s="16"/>
      <c r="I76" s="11"/>
    </row>
    <row r="77" spans="1:9" s="24" customFormat="1" ht="15">
      <c r="A77" s="25"/>
      <c r="B77" s="20" t="s">
        <v>92</v>
      </c>
      <c r="C77" s="20"/>
      <c r="D77" s="20"/>
      <c r="E77" s="21">
        <f>SUM(E78:E83)</f>
        <v>1598.0500000000002</v>
      </c>
      <c r="F77" s="21">
        <f>SUM(F78:F83)</f>
        <v>1333.0360000000001</v>
      </c>
      <c r="G77" s="26">
        <f>F77/37627.56</f>
        <v>3.5427117782816639E-2</v>
      </c>
      <c r="H77" s="27">
        <v>921</v>
      </c>
      <c r="I77" s="23"/>
    </row>
    <row r="78" spans="1:9" s="8" customFormat="1" ht="16.5">
      <c r="A78" s="12">
        <v>65</v>
      </c>
      <c r="B78" s="9" t="s">
        <v>87</v>
      </c>
      <c r="C78" s="9" t="s">
        <v>88</v>
      </c>
      <c r="D78" s="9">
        <v>2</v>
      </c>
      <c r="E78" s="10">
        <v>51.13</v>
      </c>
      <c r="F78" s="10">
        <f t="shared" si="14"/>
        <v>40.904000000000003</v>
      </c>
      <c r="G78" s="13">
        <f t="shared" ref="G78:G83" si="16">F78/37627.56</f>
        <v>1.0870755371860414E-3</v>
      </c>
      <c r="H78" s="16"/>
      <c r="I78" s="11"/>
    </row>
    <row r="79" spans="1:9" s="8" customFormat="1" ht="16.5">
      <c r="A79" s="12">
        <v>66</v>
      </c>
      <c r="B79" s="9" t="s">
        <v>87</v>
      </c>
      <c r="C79" s="9" t="s">
        <v>89</v>
      </c>
      <c r="D79" s="9">
        <v>2</v>
      </c>
      <c r="E79" s="10">
        <v>487.92</v>
      </c>
      <c r="F79" s="10">
        <f t="shared" si="14"/>
        <v>390.33600000000001</v>
      </c>
      <c r="G79" s="13">
        <f t="shared" si="16"/>
        <v>1.0373672914215008E-2</v>
      </c>
      <c r="H79" s="16"/>
      <c r="I79" s="11"/>
    </row>
    <row r="80" spans="1:9" s="8" customFormat="1" ht="16.5">
      <c r="A80" s="12">
        <v>67</v>
      </c>
      <c r="B80" s="9" t="s">
        <v>87</v>
      </c>
      <c r="C80" s="9" t="s">
        <v>90</v>
      </c>
      <c r="D80" s="9">
        <v>2</v>
      </c>
      <c r="E80" s="10">
        <v>469.05</v>
      </c>
      <c r="F80" s="10">
        <f t="shared" si="14"/>
        <v>375.24</v>
      </c>
      <c r="G80" s="13">
        <f t="shared" si="16"/>
        <v>9.9724776201273752E-3</v>
      </c>
      <c r="H80" s="16"/>
      <c r="I80" s="11"/>
    </row>
    <row r="81" spans="1:9" s="8" customFormat="1" ht="16.5">
      <c r="A81" s="12">
        <v>68</v>
      </c>
      <c r="B81" s="9" t="s">
        <v>87</v>
      </c>
      <c r="C81" s="9" t="s">
        <v>91</v>
      </c>
      <c r="D81" s="9">
        <v>1</v>
      </c>
      <c r="E81" s="10">
        <v>545.96</v>
      </c>
      <c r="F81" s="10">
        <f>E81*0.9</f>
        <v>491.36400000000003</v>
      </c>
      <c r="G81" s="13">
        <f t="shared" si="16"/>
        <v>1.305861979889209E-2</v>
      </c>
      <c r="H81" s="16"/>
      <c r="I81" s="11"/>
    </row>
    <row r="82" spans="1:9" s="8" customFormat="1" ht="16.5">
      <c r="A82" s="12">
        <v>69</v>
      </c>
      <c r="B82" s="9" t="s">
        <v>87</v>
      </c>
      <c r="C82" s="9" t="s">
        <v>9</v>
      </c>
      <c r="D82" s="9">
        <v>2</v>
      </c>
      <c r="E82" s="10">
        <v>31.32</v>
      </c>
      <c r="F82" s="10">
        <f t="shared" ref="F82:F83" si="17">E82*0.8</f>
        <v>25.056000000000001</v>
      </c>
      <c r="G82" s="13">
        <f t="shared" si="16"/>
        <v>6.65894891935592E-4</v>
      </c>
      <c r="H82" s="16"/>
      <c r="I82" s="11"/>
    </row>
    <row r="83" spans="1:9" s="8" customFormat="1" ht="16.5">
      <c r="A83" s="12">
        <v>70</v>
      </c>
      <c r="B83" s="9" t="s">
        <v>92</v>
      </c>
      <c r="C83" s="9" t="s">
        <v>10</v>
      </c>
      <c r="D83" s="9">
        <v>2</v>
      </c>
      <c r="E83" s="10">
        <v>12.67</v>
      </c>
      <c r="F83" s="10">
        <f t="shared" si="17"/>
        <v>10.136000000000001</v>
      </c>
      <c r="G83" s="13">
        <f t="shared" si="16"/>
        <v>2.693770204605348E-4</v>
      </c>
      <c r="H83" s="16"/>
      <c r="I83" s="11"/>
    </row>
    <row r="84" spans="1:9" s="24" customFormat="1" ht="15">
      <c r="A84" s="25"/>
      <c r="B84" s="20" t="s">
        <v>93</v>
      </c>
      <c r="C84" s="20"/>
      <c r="D84" s="20"/>
      <c r="E84" s="21">
        <f>SUM(E85:E95)</f>
        <v>4194.9599999999991</v>
      </c>
      <c r="F84" s="21">
        <f>SUM(F85:F95)</f>
        <v>3599.6439999999998</v>
      </c>
      <c r="G84" s="26">
        <f>F84/37627.56</f>
        <v>9.5665092288737291E-2</v>
      </c>
      <c r="H84" s="27">
        <v>2487</v>
      </c>
      <c r="I84" s="23"/>
    </row>
    <row r="85" spans="1:9" s="8" customFormat="1" ht="16.5">
      <c r="A85" s="12">
        <v>71</v>
      </c>
      <c r="B85" s="9" t="s">
        <v>93</v>
      </c>
      <c r="C85" s="9" t="s">
        <v>94</v>
      </c>
      <c r="D85" s="9">
        <v>1</v>
      </c>
      <c r="E85" s="10">
        <v>1083.27</v>
      </c>
      <c r="F85" s="10">
        <f t="shared" ref="F85:F86" si="18">E85*0.9</f>
        <v>974.94299999999998</v>
      </c>
      <c r="G85" s="13">
        <f t="shared" ref="G85:G95" si="19">F85/37627.56</f>
        <v>2.5910343375972294E-2</v>
      </c>
      <c r="H85" s="16"/>
      <c r="I85" s="11"/>
    </row>
    <row r="86" spans="1:9" s="8" customFormat="1" ht="16.5">
      <c r="A86" s="12">
        <v>72</v>
      </c>
      <c r="B86" s="9" t="s">
        <v>93</v>
      </c>
      <c r="C86" s="9" t="s">
        <v>95</v>
      </c>
      <c r="D86" s="9">
        <v>1</v>
      </c>
      <c r="E86" s="10">
        <v>604.25</v>
      </c>
      <c r="F86" s="10">
        <f t="shared" si="18"/>
        <v>543.82500000000005</v>
      </c>
      <c r="G86" s="13">
        <f t="shared" si="19"/>
        <v>1.4452837228882236E-2</v>
      </c>
      <c r="H86" s="16"/>
      <c r="I86" s="11"/>
    </row>
    <row r="87" spans="1:9" s="8" customFormat="1" ht="16.5">
      <c r="A87" s="12">
        <v>73</v>
      </c>
      <c r="B87" s="9" t="s">
        <v>93</v>
      </c>
      <c r="C87" s="9" t="s">
        <v>96</v>
      </c>
      <c r="D87" s="9">
        <v>2</v>
      </c>
      <c r="E87" s="10">
        <v>50.25</v>
      </c>
      <c r="F87" s="10">
        <f t="shared" ref="F87:F88" si="20">E87*0.8</f>
        <v>40.200000000000003</v>
      </c>
      <c r="G87" s="13">
        <f t="shared" si="19"/>
        <v>1.0683658467357437E-3</v>
      </c>
      <c r="H87" s="16"/>
      <c r="I87" s="11"/>
    </row>
    <row r="88" spans="1:9" s="8" customFormat="1" ht="16.5">
      <c r="A88" s="12">
        <v>74</v>
      </c>
      <c r="B88" s="9" t="s">
        <v>93</v>
      </c>
      <c r="C88" s="9" t="s">
        <v>97</v>
      </c>
      <c r="D88" s="9">
        <v>2</v>
      </c>
      <c r="E88" s="10">
        <v>510.58</v>
      </c>
      <c r="F88" s="10">
        <f t="shared" si="20"/>
        <v>408.464</v>
      </c>
      <c r="G88" s="13">
        <f t="shared" si="19"/>
        <v>1.0855447443310171E-2</v>
      </c>
      <c r="H88" s="16"/>
      <c r="I88" s="11"/>
    </row>
    <row r="89" spans="1:9" s="8" customFormat="1" ht="16.5">
      <c r="A89" s="12">
        <v>75</v>
      </c>
      <c r="B89" s="9" t="s">
        <v>93</v>
      </c>
      <c r="C89" s="9" t="s">
        <v>98</v>
      </c>
      <c r="D89" s="9">
        <v>1</v>
      </c>
      <c r="E89" s="10">
        <v>439.89</v>
      </c>
      <c r="F89" s="10">
        <f>E89*0.9</f>
        <v>395.90100000000001</v>
      </c>
      <c r="G89" s="13">
        <f t="shared" si="19"/>
        <v>1.0521569828072829E-2</v>
      </c>
      <c r="H89" s="16"/>
      <c r="I89" s="11"/>
    </row>
    <row r="90" spans="1:9" s="8" customFormat="1" ht="16.5">
      <c r="A90" s="12">
        <v>76</v>
      </c>
      <c r="B90" s="9" t="s">
        <v>93</v>
      </c>
      <c r="C90" s="9" t="s">
        <v>99</v>
      </c>
      <c r="D90" s="9">
        <v>2</v>
      </c>
      <c r="E90" s="10">
        <v>270.66000000000003</v>
      </c>
      <c r="F90" s="10">
        <f t="shared" ref="F90:F91" si="21">E90*0.8</f>
        <v>216.52800000000002</v>
      </c>
      <c r="G90" s="13">
        <f t="shared" si="19"/>
        <v>5.7545054741790337E-3</v>
      </c>
      <c r="H90" s="16"/>
      <c r="I90" s="11"/>
    </row>
    <row r="91" spans="1:9" s="8" customFormat="1" ht="16.5">
      <c r="A91" s="12">
        <v>77</v>
      </c>
      <c r="B91" s="9" t="s">
        <v>93</v>
      </c>
      <c r="C91" s="9" t="s">
        <v>100</v>
      </c>
      <c r="D91" s="9">
        <v>2</v>
      </c>
      <c r="E91" s="10">
        <v>554.30999999999995</v>
      </c>
      <c r="F91" s="10">
        <f t="shared" si="21"/>
        <v>443.44799999999998</v>
      </c>
      <c r="G91" s="13">
        <f t="shared" si="19"/>
        <v>1.1785191492618708E-2</v>
      </c>
      <c r="H91" s="16"/>
      <c r="I91" s="11"/>
    </row>
    <row r="92" spans="1:9" s="8" customFormat="1" ht="16.5">
      <c r="A92" s="12">
        <v>78</v>
      </c>
      <c r="B92" s="9" t="s">
        <v>93</v>
      </c>
      <c r="C92" s="9" t="s">
        <v>101</v>
      </c>
      <c r="D92" s="9">
        <v>1</v>
      </c>
      <c r="E92" s="10">
        <v>309.35000000000002</v>
      </c>
      <c r="F92" s="10">
        <f>E92*0.9</f>
        <v>278.41500000000002</v>
      </c>
      <c r="G92" s="13">
        <f t="shared" si="19"/>
        <v>7.3992307765903516E-3</v>
      </c>
      <c r="H92" s="16"/>
      <c r="I92" s="11"/>
    </row>
    <row r="93" spans="1:9" s="8" customFormat="1" ht="16.5">
      <c r="A93" s="12">
        <v>79</v>
      </c>
      <c r="B93" s="9" t="s">
        <v>93</v>
      </c>
      <c r="C93" s="9" t="s">
        <v>102</v>
      </c>
      <c r="D93" s="9">
        <v>2</v>
      </c>
      <c r="E93" s="10">
        <v>0</v>
      </c>
      <c r="F93" s="10">
        <f t="shared" ref="F93:F118" si="22">E93*0.8</f>
        <v>0</v>
      </c>
      <c r="G93" s="13">
        <f t="shared" si="19"/>
        <v>0</v>
      </c>
      <c r="H93" s="16"/>
      <c r="I93" s="11"/>
    </row>
    <row r="94" spans="1:9" s="8" customFormat="1" ht="16.5">
      <c r="A94" s="12">
        <v>80</v>
      </c>
      <c r="B94" s="9" t="s">
        <v>93</v>
      </c>
      <c r="C94" s="9" t="s">
        <v>103</v>
      </c>
      <c r="D94" s="9">
        <v>2</v>
      </c>
      <c r="E94" s="10">
        <v>158.33000000000001</v>
      </c>
      <c r="F94" s="10">
        <f t="shared" si="22"/>
        <v>126.66400000000002</v>
      </c>
      <c r="G94" s="13">
        <f t="shared" si="19"/>
        <v>3.366256010222295E-3</v>
      </c>
      <c r="H94" s="16"/>
      <c r="I94" s="11"/>
    </row>
    <row r="95" spans="1:9" s="8" customFormat="1" ht="16.5">
      <c r="A95" s="12">
        <v>81</v>
      </c>
      <c r="B95" s="9" t="s">
        <v>93</v>
      </c>
      <c r="C95" s="9" t="s">
        <v>104</v>
      </c>
      <c r="D95" s="9">
        <v>2</v>
      </c>
      <c r="E95" s="10">
        <v>214.07</v>
      </c>
      <c r="F95" s="10">
        <f t="shared" si="22"/>
        <v>171.256</v>
      </c>
      <c r="G95" s="13">
        <f t="shared" si="19"/>
        <v>4.5513448121536453E-3</v>
      </c>
      <c r="H95" s="16"/>
      <c r="I95" s="11"/>
    </row>
    <row r="96" spans="1:9" s="24" customFormat="1" ht="15">
      <c r="A96" s="25"/>
      <c r="B96" s="20" t="s">
        <v>105</v>
      </c>
      <c r="C96" s="20"/>
      <c r="D96" s="20"/>
      <c r="E96" s="21">
        <f>SUM(E97:E100)</f>
        <v>1552.9199999999998</v>
      </c>
      <c r="F96" s="21">
        <f>SUM(F97:F100)</f>
        <v>1242.3360000000002</v>
      </c>
      <c r="G96" s="26">
        <f>F96/37627.56</f>
        <v>3.301665056145018E-2</v>
      </c>
      <c r="H96" s="27">
        <v>859</v>
      </c>
      <c r="I96" s="23"/>
    </row>
    <row r="97" spans="1:9" s="8" customFormat="1" ht="16.5">
      <c r="A97" s="12">
        <v>82</v>
      </c>
      <c r="B97" s="9" t="s">
        <v>105</v>
      </c>
      <c r="C97" s="9" t="s">
        <v>106</v>
      </c>
      <c r="D97" s="9">
        <v>2</v>
      </c>
      <c r="E97" s="10">
        <v>288.33999999999997</v>
      </c>
      <c r="F97" s="10">
        <f t="shared" si="22"/>
        <v>230.672</v>
      </c>
      <c r="G97" s="13">
        <f t="shared" ref="G97:G129" si="23">F97/37627.56</f>
        <v>6.1304001641350123E-3</v>
      </c>
      <c r="H97" s="16"/>
      <c r="I97" s="11"/>
    </row>
    <row r="98" spans="1:9" s="8" customFormat="1" ht="16.5">
      <c r="A98" s="12">
        <v>83</v>
      </c>
      <c r="B98" s="9" t="s">
        <v>105</v>
      </c>
      <c r="C98" s="9" t="s">
        <v>107</v>
      </c>
      <c r="D98" s="9">
        <v>2</v>
      </c>
      <c r="E98" s="10">
        <v>874.27</v>
      </c>
      <c r="F98" s="10">
        <f t="shared" si="22"/>
        <v>699.41600000000005</v>
      </c>
      <c r="G98" s="13">
        <f t="shared" si="23"/>
        <v>1.8587864852251917E-2</v>
      </c>
      <c r="H98" s="16"/>
      <c r="I98" s="11"/>
    </row>
    <row r="99" spans="1:9" s="8" customFormat="1" ht="16.5">
      <c r="A99" s="12">
        <v>84</v>
      </c>
      <c r="B99" s="9" t="s">
        <v>105</v>
      </c>
      <c r="C99" s="9" t="s">
        <v>108</v>
      </c>
      <c r="D99" s="9">
        <v>2</v>
      </c>
      <c r="E99" s="10">
        <v>175.52</v>
      </c>
      <c r="F99" s="10">
        <f t="shared" si="22"/>
        <v>140.41600000000003</v>
      </c>
      <c r="G99" s="13">
        <f t="shared" si="23"/>
        <v>3.7317328043593588E-3</v>
      </c>
      <c r="H99" s="16"/>
      <c r="I99" s="11"/>
    </row>
    <row r="100" spans="1:9" s="8" customFormat="1" ht="16.5">
      <c r="A100" s="12">
        <v>85</v>
      </c>
      <c r="B100" s="9" t="s">
        <v>105</v>
      </c>
      <c r="C100" s="9" t="s">
        <v>109</v>
      </c>
      <c r="D100" s="9">
        <v>2</v>
      </c>
      <c r="E100" s="10">
        <v>214.79</v>
      </c>
      <c r="F100" s="10">
        <f t="shared" si="22"/>
        <v>171.83199999999999</v>
      </c>
      <c r="G100" s="13">
        <f t="shared" si="23"/>
        <v>4.566652740703888E-3</v>
      </c>
      <c r="H100" s="16"/>
      <c r="I100" s="11"/>
    </row>
    <row r="101" spans="1:9" s="24" customFormat="1" ht="15">
      <c r="A101" s="25"/>
      <c r="B101" s="20" t="s">
        <v>110</v>
      </c>
      <c r="C101" s="20"/>
      <c r="D101" s="20"/>
      <c r="E101" s="21">
        <f>SUM(E102:E107)</f>
        <v>1959.85</v>
      </c>
      <c r="F101" s="21">
        <f>SUM(F102:F107)</f>
        <v>1567.8799999999997</v>
      </c>
      <c r="G101" s="26">
        <f t="shared" si="23"/>
        <v>4.1668394123881534E-2</v>
      </c>
      <c r="H101" s="27">
        <v>1084</v>
      </c>
      <c r="I101" s="23"/>
    </row>
    <row r="102" spans="1:9" s="8" customFormat="1" ht="16.5">
      <c r="A102" s="12">
        <v>86</v>
      </c>
      <c r="B102" s="9" t="s">
        <v>110</v>
      </c>
      <c r="C102" s="9" t="s">
        <v>111</v>
      </c>
      <c r="D102" s="9">
        <v>2</v>
      </c>
      <c r="E102" s="10">
        <v>378.07</v>
      </c>
      <c r="F102" s="10">
        <f t="shared" si="22"/>
        <v>302.45600000000002</v>
      </c>
      <c r="G102" s="13">
        <f t="shared" si="23"/>
        <v>8.0381507597091072E-3</v>
      </c>
      <c r="H102" s="16"/>
      <c r="I102" s="11"/>
    </row>
    <row r="103" spans="1:9" s="8" customFormat="1" ht="16.5">
      <c r="A103" s="12">
        <v>87</v>
      </c>
      <c r="B103" s="9" t="s">
        <v>110</v>
      </c>
      <c r="C103" s="9" t="s">
        <v>112</v>
      </c>
      <c r="D103" s="9">
        <v>2</v>
      </c>
      <c r="E103" s="10">
        <v>357.38</v>
      </c>
      <c r="F103" s="10">
        <f t="shared" si="22"/>
        <v>285.904</v>
      </c>
      <c r="G103" s="13">
        <f t="shared" si="23"/>
        <v>7.5982604240083605E-3</v>
      </c>
      <c r="H103" s="16"/>
      <c r="I103" s="11"/>
    </row>
    <row r="104" spans="1:9" s="8" customFormat="1" ht="16.5">
      <c r="A104" s="12">
        <v>88</v>
      </c>
      <c r="B104" s="9" t="s">
        <v>110</v>
      </c>
      <c r="C104" s="9" t="s">
        <v>113</v>
      </c>
      <c r="D104" s="9">
        <v>2</v>
      </c>
      <c r="E104" s="10">
        <v>642.67999999999995</v>
      </c>
      <c r="F104" s="10">
        <f t="shared" si="22"/>
        <v>514.14400000000001</v>
      </c>
      <c r="G104" s="13">
        <f t="shared" si="23"/>
        <v>1.3664027112042345E-2</v>
      </c>
      <c r="H104" s="16"/>
      <c r="I104" s="11"/>
    </row>
    <row r="105" spans="1:9" s="8" customFormat="1" ht="16.5">
      <c r="A105" s="12">
        <v>89</v>
      </c>
      <c r="B105" s="9" t="s">
        <v>110</v>
      </c>
      <c r="C105" s="9" t="s">
        <v>114</v>
      </c>
      <c r="D105" s="9">
        <v>2</v>
      </c>
      <c r="E105" s="10">
        <v>373.01</v>
      </c>
      <c r="F105" s="10">
        <f t="shared" si="22"/>
        <v>298.40800000000002</v>
      </c>
      <c r="G105" s="13">
        <f t="shared" si="23"/>
        <v>7.9305700396198973E-3</v>
      </c>
      <c r="H105" s="16"/>
      <c r="I105" s="11"/>
    </row>
    <row r="106" spans="1:9" s="8" customFormat="1" ht="16.5">
      <c r="A106" s="12">
        <v>90</v>
      </c>
      <c r="B106" s="9" t="s">
        <v>110</v>
      </c>
      <c r="C106" s="9" t="s">
        <v>115</v>
      </c>
      <c r="D106" s="9">
        <v>2</v>
      </c>
      <c r="E106" s="10">
        <v>20.09</v>
      </c>
      <c r="F106" s="10">
        <f t="shared" si="22"/>
        <v>16.071999999999999</v>
      </c>
      <c r="G106" s="13">
        <f t="shared" si="23"/>
        <v>4.2713372857554408E-4</v>
      </c>
      <c r="H106" s="16"/>
      <c r="I106" s="11"/>
    </row>
    <row r="107" spans="1:9" s="8" customFormat="1" ht="16.5">
      <c r="A107" s="12">
        <v>91</v>
      </c>
      <c r="B107" s="9" t="s">
        <v>110</v>
      </c>
      <c r="C107" s="9" t="s">
        <v>11</v>
      </c>
      <c r="D107" s="9">
        <v>2</v>
      </c>
      <c r="E107" s="10">
        <v>188.62</v>
      </c>
      <c r="F107" s="10">
        <f t="shared" si="22"/>
        <v>150.89600000000002</v>
      </c>
      <c r="G107" s="13">
        <f t="shared" si="23"/>
        <v>4.0102520599262885E-3</v>
      </c>
      <c r="H107" s="16"/>
      <c r="I107" s="11"/>
    </row>
    <row r="108" spans="1:9" s="24" customFormat="1" ht="15">
      <c r="A108" s="25"/>
      <c r="B108" s="20" t="s">
        <v>116</v>
      </c>
      <c r="C108" s="20"/>
      <c r="D108" s="20"/>
      <c r="E108" s="21">
        <f>SUM(E109:E118)</f>
        <v>1805.3799999999999</v>
      </c>
      <c r="F108" s="21">
        <f>SUM(F109:F118)</f>
        <v>1444.3040000000001</v>
      </c>
      <c r="G108" s="26">
        <f t="shared" si="23"/>
        <v>3.8384205619498055E-2</v>
      </c>
      <c r="H108" s="27">
        <v>998</v>
      </c>
      <c r="I108" s="23"/>
    </row>
    <row r="109" spans="1:9" s="8" customFormat="1" ht="16.5">
      <c r="A109" s="12">
        <v>92</v>
      </c>
      <c r="B109" s="9" t="s">
        <v>116</v>
      </c>
      <c r="C109" s="9" t="s">
        <v>117</v>
      </c>
      <c r="D109" s="9">
        <v>2</v>
      </c>
      <c r="E109" s="10">
        <v>306.17</v>
      </c>
      <c r="F109" s="10">
        <f t="shared" si="22"/>
        <v>244.93600000000004</v>
      </c>
      <c r="G109" s="13">
        <f t="shared" si="23"/>
        <v>6.5094840058722925E-3</v>
      </c>
      <c r="H109" s="16"/>
      <c r="I109" s="11"/>
    </row>
    <row r="110" spans="1:9" s="8" customFormat="1" ht="17.25">
      <c r="A110" s="12">
        <v>93</v>
      </c>
      <c r="B110" s="9" t="s">
        <v>116</v>
      </c>
      <c r="C110" s="9" t="s">
        <v>118</v>
      </c>
      <c r="D110" s="9">
        <v>2</v>
      </c>
      <c r="E110" s="10">
        <v>662.89</v>
      </c>
      <c r="F110" s="10">
        <f t="shared" si="22"/>
        <v>530.31200000000001</v>
      </c>
      <c r="G110" s="13">
        <f t="shared" si="23"/>
        <v>1.4093712162042929E-2</v>
      </c>
      <c r="H110" s="16"/>
      <c r="I110" s="14"/>
    </row>
    <row r="111" spans="1:9" s="8" customFormat="1" ht="17.25">
      <c r="A111" s="12">
        <v>94</v>
      </c>
      <c r="B111" s="9" t="s">
        <v>116</v>
      </c>
      <c r="C111" s="9" t="s">
        <v>119</v>
      </c>
      <c r="D111" s="9">
        <v>2</v>
      </c>
      <c r="E111" s="10">
        <v>336.49</v>
      </c>
      <c r="F111" s="10">
        <f t="shared" si="22"/>
        <v>269.19200000000001</v>
      </c>
      <c r="G111" s="13">
        <f t="shared" si="23"/>
        <v>7.1541178859325458E-3</v>
      </c>
      <c r="H111" s="16"/>
      <c r="I111" s="14"/>
    </row>
    <row r="112" spans="1:9" s="8" customFormat="1" ht="17.25">
      <c r="A112" s="12">
        <v>95</v>
      </c>
      <c r="B112" s="9" t="s">
        <v>116</v>
      </c>
      <c r="C112" s="9" t="s">
        <v>120</v>
      </c>
      <c r="D112" s="9">
        <v>2</v>
      </c>
      <c r="E112" s="10">
        <v>233.99</v>
      </c>
      <c r="F112" s="10">
        <f t="shared" si="22"/>
        <v>187.19200000000001</v>
      </c>
      <c r="G112" s="13">
        <f t="shared" si="23"/>
        <v>4.9748641687103823E-3</v>
      </c>
      <c r="H112" s="16"/>
      <c r="I112" s="14"/>
    </row>
    <row r="113" spans="1:9" s="8" customFormat="1" ht="17.25">
      <c r="A113" s="12">
        <v>96</v>
      </c>
      <c r="B113" s="9" t="s">
        <v>116</v>
      </c>
      <c r="C113" s="9" t="s">
        <v>121</v>
      </c>
      <c r="D113" s="9">
        <v>2</v>
      </c>
      <c r="E113" s="10">
        <v>128.22999999999999</v>
      </c>
      <c r="F113" s="10">
        <f t="shared" si="22"/>
        <v>102.584</v>
      </c>
      <c r="G113" s="13">
        <f t="shared" si="23"/>
        <v>2.7262995527746153E-3</v>
      </c>
      <c r="H113" s="16"/>
      <c r="I113" s="14"/>
    </row>
    <row r="114" spans="1:9" s="8" customFormat="1" ht="17.25">
      <c r="A114" s="12">
        <v>97</v>
      </c>
      <c r="B114" s="9" t="s">
        <v>116</v>
      </c>
      <c r="C114" s="9" t="s">
        <v>12</v>
      </c>
      <c r="D114" s="9">
        <v>2</v>
      </c>
      <c r="E114" s="10">
        <v>9.1</v>
      </c>
      <c r="F114" s="10">
        <f t="shared" si="22"/>
        <v>7.28</v>
      </c>
      <c r="G114" s="13">
        <f t="shared" si="23"/>
        <v>1.9347520806557749E-4</v>
      </c>
      <c r="H114" s="16"/>
      <c r="I114" s="14"/>
    </row>
    <row r="115" spans="1:9" s="8" customFormat="1" ht="16.5">
      <c r="A115" s="12">
        <v>98</v>
      </c>
      <c r="B115" s="9" t="s">
        <v>116</v>
      </c>
      <c r="C115" s="9" t="s">
        <v>122</v>
      </c>
      <c r="D115" s="9">
        <v>2</v>
      </c>
      <c r="E115" s="10">
        <v>6.5</v>
      </c>
      <c r="F115" s="10">
        <f t="shared" si="22"/>
        <v>5.2</v>
      </c>
      <c r="G115" s="13">
        <f t="shared" si="23"/>
        <v>1.3819657718969821E-4</v>
      </c>
      <c r="H115" s="16"/>
      <c r="I115" s="11"/>
    </row>
    <row r="116" spans="1:9" s="8" customFormat="1" ht="16.5">
      <c r="A116" s="12">
        <v>99</v>
      </c>
      <c r="B116" s="9" t="s">
        <v>116</v>
      </c>
      <c r="C116" s="9" t="s">
        <v>123</v>
      </c>
      <c r="D116" s="9">
        <v>2</v>
      </c>
      <c r="E116" s="10">
        <v>44.22</v>
      </c>
      <c r="F116" s="10">
        <f t="shared" si="22"/>
        <v>35.375999999999998</v>
      </c>
      <c r="G116" s="13">
        <f t="shared" si="23"/>
        <v>9.4016194512745439E-4</v>
      </c>
      <c r="H116" s="16"/>
      <c r="I116" s="11"/>
    </row>
    <row r="117" spans="1:9" s="8" customFormat="1" ht="16.5">
      <c r="A117" s="12">
        <v>100</v>
      </c>
      <c r="B117" s="9" t="s">
        <v>116</v>
      </c>
      <c r="C117" s="9" t="s">
        <v>124</v>
      </c>
      <c r="D117" s="9">
        <v>2</v>
      </c>
      <c r="E117" s="10">
        <v>44.46</v>
      </c>
      <c r="F117" s="10">
        <f t="shared" si="22"/>
        <v>35.568000000000005</v>
      </c>
      <c r="G117" s="13">
        <f t="shared" si="23"/>
        <v>9.4526458797753582E-4</v>
      </c>
      <c r="H117" s="16"/>
      <c r="I117" s="11"/>
    </row>
    <row r="118" spans="1:9" s="8" customFormat="1" ht="16.5">
      <c r="A118" s="12">
        <v>101</v>
      </c>
      <c r="B118" s="9" t="s">
        <v>116</v>
      </c>
      <c r="C118" s="9" t="s">
        <v>125</v>
      </c>
      <c r="D118" s="9">
        <v>2</v>
      </c>
      <c r="E118" s="10">
        <v>33.33</v>
      </c>
      <c r="F118" s="10">
        <f t="shared" si="22"/>
        <v>26.664000000000001</v>
      </c>
      <c r="G118" s="13">
        <f t="shared" si="23"/>
        <v>7.0862952580502171E-4</v>
      </c>
      <c r="H118" s="16"/>
      <c r="I118" s="11"/>
    </row>
    <row r="119" spans="1:9" s="24" customFormat="1" ht="15">
      <c r="A119" s="23"/>
      <c r="B119" s="20" t="s">
        <v>133</v>
      </c>
      <c r="C119" s="23"/>
      <c r="D119" s="23"/>
      <c r="E119" s="31">
        <f>SUM(E120:E129)</f>
        <v>4319.22</v>
      </c>
      <c r="F119" s="31">
        <f>SUM(F120:F129)</f>
        <v>3023.4539999999997</v>
      </c>
      <c r="G119" s="26">
        <f t="shared" si="23"/>
        <v>8.0352114248173415E-2</v>
      </c>
      <c r="H119" s="27">
        <v>2089</v>
      </c>
      <c r="I119" s="23"/>
    </row>
    <row r="120" spans="1:9" s="8" customFormat="1" ht="16.5">
      <c r="A120" s="12">
        <v>102</v>
      </c>
      <c r="B120" s="9" t="s">
        <v>126</v>
      </c>
      <c r="C120" s="9" t="s">
        <v>127</v>
      </c>
      <c r="D120" s="9">
        <v>3</v>
      </c>
      <c r="E120" s="10">
        <v>561.62</v>
      </c>
      <c r="F120" s="10">
        <f t="shared" ref="F120:F129" si="24">E120*0.7</f>
        <v>393.13399999999996</v>
      </c>
      <c r="G120" s="13">
        <f t="shared" si="23"/>
        <v>1.0448033303249001E-2</v>
      </c>
      <c r="H120" s="16"/>
      <c r="I120" s="11"/>
    </row>
    <row r="121" spans="1:9" s="8" customFormat="1" ht="16.5">
      <c r="A121" s="12">
        <v>103</v>
      </c>
      <c r="B121" s="9" t="s">
        <v>126</v>
      </c>
      <c r="C121" s="9" t="s">
        <v>128</v>
      </c>
      <c r="D121" s="9">
        <v>3</v>
      </c>
      <c r="E121" s="10">
        <v>518.66</v>
      </c>
      <c r="F121" s="10">
        <f t="shared" si="24"/>
        <v>363.06199999999995</v>
      </c>
      <c r="G121" s="13">
        <f t="shared" si="23"/>
        <v>9.6488318668550392E-3</v>
      </c>
      <c r="H121" s="16"/>
      <c r="I121" s="11"/>
    </row>
    <row r="122" spans="1:9" s="8" customFormat="1" ht="16.5">
      <c r="A122" s="12">
        <v>104</v>
      </c>
      <c r="B122" s="9" t="s">
        <v>126</v>
      </c>
      <c r="C122" s="9" t="s">
        <v>129</v>
      </c>
      <c r="D122" s="9">
        <v>3</v>
      </c>
      <c r="E122" s="10">
        <v>365.11</v>
      </c>
      <c r="F122" s="10">
        <f t="shared" si="24"/>
        <v>255.577</v>
      </c>
      <c r="G122" s="13">
        <f t="shared" si="23"/>
        <v>6.7922820400791338E-3</v>
      </c>
      <c r="H122" s="16"/>
      <c r="I122" s="11"/>
    </row>
    <row r="123" spans="1:9" s="8" customFormat="1" ht="16.5">
      <c r="A123" s="12">
        <v>105</v>
      </c>
      <c r="B123" s="9" t="s">
        <v>126</v>
      </c>
      <c r="C123" s="9" t="s">
        <v>130</v>
      </c>
      <c r="D123" s="9">
        <v>3</v>
      </c>
      <c r="E123" s="10">
        <v>866.28</v>
      </c>
      <c r="F123" s="10">
        <f t="shared" si="24"/>
        <v>606.39599999999996</v>
      </c>
      <c r="G123" s="13">
        <f t="shared" si="23"/>
        <v>1.6115740696446966E-2</v>
      </c>
      <c r="H123" s="16"/>
      <c r="I123" s="11"/>
    </row>
    <row r="124" spans="1:9" s="8" customFormat="1" ht="16.5">
      <c r="A124" s="12">
        <v>106</v>
      </c>
      <c r="B124" s="9" t="s">
        <v>126</v>
      </c>
      <c r="C124" s="9" t="s">
        <v>131</v>
      </c>
      <c r="D124" s="9">
        <v>3</v>
      </c>
      <c r="E124" s="10">
        <v>1397.71</v>
      </c>
      <c r="F124" s="10">
        <f t="shared" si="24"/>
        <v>978.39699999999993</v>
      </c>
      <c r="G124" s="13">
        <f t="shared" si="23"/>
        <v>2.6002137794744064E-2</v>
      </c>
      <c r="H124" s="16"/>
      <c r="I124" s="11"/>
    </row>
    <row r="125" spans="1:9" s="8" customFormat="1" ht="16.5">
      <c r="A125" s="12">
        <v>107</v>
      </c>
      <c r="B125" s="9" t="s">
        <v>126</v>
      </c>
      <c r="C125" s="9" t="s">
        <v>132</v>
      </c>
      <c r="D125" s="9">
        <v>3</v>
      </c>
      <c r="E125" s="10">
        <v>213.92</v>
      </c>
      <c r="F125" s="10">
        <f t="shared" si="24"/>
        <v>149.74399999999997</v>
      </c>
      <c r="G125" s="13">
        <f t="shared" si="23"/>
        <v>3.9796362028258004E-3</v>
      </c>
      <c r="H125" s="16"/>
      <c r="I125" s="11"/>
    </row>
    <row r="126" spans="1:9" s="8" customFormat="1" ht="16.5">
      <c r="A126" s="12">
        <v>108</v>
      </c>
      <c r="B126" s="9" t="s">
        <v>126</v>
      </c>
      <c r="C126" s="9" t="s">
        <v>115</v>
      </c>
      <c r="D126" s="9">
        <v>3</v>
      </c>
      <c r="E126" s="10">
        <v>0</v>
      </c>
      <c r="F126" s="10">
        <f t="shared" si="24"/>
        <v>0</v>
      </c>
      <c r="G126" s="13">
        <f t="shared" si="23"/>
        <v>0</v>
      </c>
      <c r="H126" s="16"/>
      <c r="I126" s="11"/>
    </row>
    <row r="127" spans="1:9" s="8" customFormat="1" ht="16.5">
      <c r="A127" s="12">
        <v>109</v>
      </c>
      <c r="B127" s="9" t="s">
        <v>126</v>
      </c>
      <c r="C127" s="9" t="s">
        <v>13</v>
      </c>
      <c r="D127" s="9">
        <v>3</v>
      </c>
      <c r="E127" s="10">
        <v>325.66000000000003</v>
      </c>
      <c r="F127" s="10">
        <f t="shared" si="24"/>
        <v>227.96199999999999</v>
      </c>
      <c r="G127" s="13">
        <f t="shared" si="23"/>
        <v>6.0583784864073039E-3</v>
      </c>
      <c r="H127" s="16"/>
      <c r="I127" s="11"/>
    </row>
    <row r="128" spans="1:9" s="8" customFormat="1" ht="16.5">
      <c r="A128" s="12">
        <v>110</v>
      </c>
      <c r="B128" s="9" t="s">
        <v>126</v>
      </c>
      <c r="C128" s="9" t="s">
        <v>14</v>
      </c>
      <c r="D128" s="9">
        <v>3</v>
      </c>
      <c r="E128" s="10">
        <v>16.170000000000002</v>
      </c>
      <c r="F128" s="10">
        <f t="shared" si="24"/>
        <v>11.319000000000001</v>
      </c>
      <c r="G128" s="13">
        <f t="shared" si="23"/>
        <v>3.0081674177119116E-4</v>
      </c>
      <c r="H128" s="16"/>
      <c r="I128" s="11"/>
    </row>
    <row r="129" spans="1:9" s="8" customFormat="1" ht="16.5">
      <c r="A129" s="12">
        <v>111</v>
      </c>
      <c r="B129" s="9" t="s">
        <v>126</v>
      </c>
      <c r="C129" s="9" t="s">
        <v>15</v>
      </c>
      <c r="D129" s="9">
        <v>3</v>
      </c>
      <c r="E129" s="10">
        <v>54.09</v>
      </c>
      <c r="F129" s="10">
        <f t="shared" si="24"/>
        <v>37.863</v>
      </c>
      <c r="G129" s="13">
        <f t="shared" si="23"/>
        <v>1.0062571157949121E-3</v>
      </c>
      <c r="H129" s="16"/>
      <c r="I129" s="11"/>
    </row>
  </sheetData>
  <mergeCells count="3">
    <mergeCell ref="A1:I1"/>
    <mergeCell ref="A3:C3"/>
    <mergeCell ref="B4:D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>&amp;L附表8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2018年</vt:lpstr>
      <vt:lpstr>'2018年'!Print_Area</vt:lpstr>
      <vt:lpstr>'2018年'!Print_Titles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张亚林</dc:creator>
  <cp:lastModifiedBy>孙宇强</cp:lastModifiedBy>
  <cp:lastPrinted>2018-02-24T08:26:40Z</cp:lastPrinted>
  <dcterms:created xsi:type="dcterms:W3CDTF">2016-09-05T03:39:06Z</dcterms:created>
  <dcterms:modified xsi:type="dcterms:W3CDTF">2018-02-24T08:26:47Z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