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计划管理\2018年计划\!!!!!2018年省级交通专项资金计划（党组会后上厅长办公会）定稿\!报财厅下达资金\"/>
    </mc:Choice>
  </mc:AlternateContent>
  <bookViews>
    <workbookView xWindow="0" yWindow="0" windowWidth="21600" windowHeight="8940"/>
  </bookViews>
  <sheets>
    <sheet name="专项资金——2018年航道基建专项" sheetId="1" r:id="rId1"/>
  </sheets>
  <definedNames>
    <definedName name="_xlnm.Print_Area" localSheetId="0">专项资金——2018年航道基建专项!$A$1:$Q$21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1" i="1" l="1"/>
  <c r="M21" i="1"/>
  <c r="K21" i="1"/>
  <c r="I21" i="1"/>
  <c r="E21" i="1"/>
  <c r="N20" i="1"/>
  <c r="M20" i="1"/>
  <c r="K20" i="1"/>
  <c r="I20" i="1" s="1"/>
  <c r="E20" i="1"/>
  <c r="N18" i="1"/>
  <c r="I18" i="1"/>
  <c r="N17" i="1"/>
  <c r="M17" i="1"/>
  <c r="I17" i="1"/>
  <c r="E17" i="1"/>
  <c r="N16" i="1"/>
  <c r="M16" i="1"/>
  <c r="I16" i="1"/>
  <c r="E16" i="1"/>
  <c r="N15" i="1"/>
  <c r="M15" i="1"/>
  <c r="I15" i="1"/>
  <c r="H15" i="1"/>
  <c r="H7" i="1" s="1"/>
  <c r="F15" i="1"/>
  <c r="G15" i="1" s="1"/>
  <c r="G7" i="1" s="1"/>
  <c r="N14" i="1"/>
  <c r="M14" i="1"/>
  <c r="I14" i="1"/>
  <c r="E14" i="1"/>
  <c r="N13" i="1"/>
  <c r="M13" i="1"/>
  <c r="I13" i="1"/>
  <c r="E13" i="1"/>
  <c r="N12" i="1"/>
  <c r="M12" i="1"/>
  <c r="I12" i="1"/>
  <c r="E12" i="1"/>
  <c r="E7" i="1" s="1"/>
  <c r="N10" i="1"/>
  <c r="I10" i="1"/>
  <c r="N9" i="1"/>
  <c r="M9" i="1"/>
  <c r="M7" i="1" s="1"/>
  <c r="L9" i="1"/>
  <c r="I9" i="1" s="1"/>
  <c r="E9" i="1"/>
  <c r="P7" i="1"/>
  <c r="O7" i="1"/>
  <c r="K7" i="1"/>
  <c r="J7" i="1"/>
  <c r="N7" i="1" l="1"/>
  <c r="I7" i="1"/>
  <c r="L7" i="1"/>
  <c r="F7" i="1"/>
</calcChain>
</file>

<file path=xl/sharedStrings.xml><?xml version="1.0" encoding="utf-8"?>
<sst xmlns="http://schemas.openxmlformats.org/spreadsheetml/2006/main" count="68" uniqueCount="59">
  <si>
    <r>
      <t>2018</t>
    </r>
    <r>
      <rPr>
        <b/>
        <sz val="18"/>
        <rFont val="宋体"/>
        <family val="3"/>
        <charset val="134"/>
      </rPr>
      <t>年内河航道工程省补助资金明细分配计划表</t>
    </r>
    <phoneticPr fontId="5" type="noConversion"/>
  </si>
  <si>
    <t>单位：万元</t>
  </si>
  <si>
    <t>总的建设要求</t>
  </si>
  <si>
    <t>备注</t>
  </si>
  <si>
    <t>建设规模</t>
  </si>
  <si>
    <t>概算总投资</t>
  </si>
  <si>
    <t>小计</t>
  </si>
  <si>
    <t>省投资</t>
  </si>
  <si>
    <t>合计</t>
  </si>
  <si>
    <t>本次安排省投资</t>
  </si>
  <si>
    <t>各市投资</t>
  </si>
  <si>
    <t>一、续建项目</t>
  </si>
  <si>
    <t>榕江航道整治工程</t>
  </si>
  <si>
    <t>300吨级内河航道，12公里，500吨级内河航道，8公里，1000吨级海轮单向航道，10公里，3000吨级海轮双向航道，4公里，5000吨级海轮全潮双向航道，39公里,共73公里</t>
  </si>
  <si>
    <t>2015-2018</t>
  </si>
  <si>
    <t>广东省航道局</t>
  </si>
  <si>
    <t>联石湾船闸工程</t>
  </si>
  <si>
    <t>1000吨级船闸一座</t>
  </si>
  <si>
    <t>广东省珠海航道局</t>
  </si>
  <si>
    <t>二、十三五前期工作费等</t>
  </si>
  <si>
    <t>东江河源至石龙航道扩能升级工程</t>
  </si>
  <si>
    <t>船闸（枢纽），疏浚，清礁，桥梁工程，支持保障系统；按通航1000吨级船舶标准进行建设，全长223公里，新（改）建船闸4座。</t>
  </si>
  <si>
    <t>2019-2024</t>
  </si>
  <si>
    <t>广东省东江航道局
前期工作费</t>
  </si>
  <si>
    <t>韩江三河坝至潮州港航道扩能升级工程</t>
  </si>
  <si>
    <r>
      <t>船闸（枢纽），疏浚，清礁，桥梁工程，支持保障系统；按通航1000吨级船舶标准进行建设，全长约170公里，新（改）建船闸4</t>
    </r>
    <r>
      <rPr>
        <sz val="8"/>
        <rFont val="宋体"/>
        <family val="3"/>
        <charset val="134"/>
      </rPr>
      <t>座。</t>
    </r>
  </si>
  <si>
    <t>广东省粤东航道局
前期工作费</t>
  </si>
  <si>
    <t>北江航道扩能升级上延工程</t>
  </si>
  <si>
    <t>船闸（枢纽），疏浚，清礁，桥梁工程，支持保障系统；按可通航1000吨级船舶标准进行建设，全长79公里，新（改）建船闸4座。</t>
  </si>
  <si>
    <t>广东省韶关航道局
前期工作费</t>
  </si>
  <si>
    <t>矾石水道航道整治工程</t>
  </si>
  <si>
    <t>疏浚，支持保障系统；按10000t级全潮双向通航的标准建设，全长约37公里。</t>
  </si>
  <si>
    <t>2019-2021</t>
  </si>
  <si>
    <t>广东省深圳航道局
前期工作费</t>
  </si>
  <si>
    <t>横门出海航道整治二期工程</t>
  </si>
  <si>
    <t>疏浚，支持保障系统；将航道等级提升为10000吨级（部分航段为5000吨级）航道，全长约50多公里。</t>
  </si>
  <si>
    <t>2018-2020</t>
  </si>
  <si>
    <t>广东省中山航道局
前期工作费</t>
  </si>
  <si>
    <t>广东省航道维护现代化改造工程</t>
  </si>
  <si>
    <t>船舶，码头，航标，水文站，信息化，桥梁净高显示，测量设备等。</t>
  </si>
  <si>
    <t>2019-2023</t>
  </si>
  <si>
    <t>广东省航道局
前期工作费</t>
  </si>
  <si>
    <t>十三五期储备项目前期研究费</t>
  </si>
  <si>
    <t>1.莲沙容水道航道二期工程前期研究80万元（广东省航道局）；2.磨刀门水道航道二期工程前期研究80万元（广东省航道局）；3.小榄水道航道二期工程前期研究80万元（广东省航道局）；4.连江航运枢纽安全隐患处置方案研究206万元（北江航道局本部）；5.老隆船闸改造工程前期研究80万（东江航道局本部）；6.阳江航标与测绘所航道管理站场前期研究费50万元（阳江航道局本部）。</t>
  </si>
  <si>
    <t>三、其他（续建部分）</t>
  </si>
  <si>
    <t>世行贷款内河Ⅱ还贷资金</t>
  </si>
  <si>
    <t>2000-2018</t>
  </si>
  <si>
    <t>世行贷款内河Ⅳ还贷资金</t>
  </si>
  <si>
    <t>2010-2024</t>
  </si>
  <si>
    <r>
      <t xml:space="preserve">序
</t>
    </r>
    <r>
      <rPr>
        <sz val="11"/>
        <rFont val="宋体"/>
        <family val="3"/>
        <charset val="134"/>
      </rPr>
      <t>号</t>
    </r>
  </si>
  <si>
    <r>
      <t xml:space="preserve">项  </t>
    </r>
    <r>
      <rPr>
        <sz val="11"/>
        <rFont val="宋体"/>
        <family val="3"/>
        <charset val="134"/>
      </rPr>
      <t>目</t>
    </r>
    <r>
      <rPr>
        <sz val="11"/>
        <rFont val="Arial Narrow"/>
        <family val="2"/>
      </rPr>
      <t xml:space="preserve">  </t>
    </r>
    <r>
      <rPr>
        <sz val="11"/>
        <rFont val="宋体"/>
        <family val="3"/>
        <charset val="134"/>
      </rPr>
      <t>名</t>
    </r>
    <r>
      <rPr>
        <sz val="11"/>
        <rFont val="Arial Narrow"/>
        <family val="2"/>
      </rPr>
      <t xml:space="preserve">  </t>
    </r>
    <r>
      <rPr>
        <sz val="11"/>
        <rFont val="宋体"/>
        <family val="3"/>
        <charset val="134"/>
      </rPr>
      <t>称</t>
    </r>
  </si>
  <si>
    <r>
      <t>预计至2017</t>
    </r>
    <r>
      <rPr>
        <sz val="11"/>
        <rFont val="宋体"/>
        <family val="3"/>
        <charset val="134"/>
      </rPr>
      <t>年底</t>
    </r>
    <r>
      <rPr>
        <sz val="11"/>
        <rFont val="Arial Narrow"/>
        <family val="2"/>
      </rPr>
      <t xml:space="preserve">
</t>
    </r>
    <r>
      <rPr>
        <sz val="11"/>
        <rFont val="宋体"/>
        <family val="3"/>
        <charset val="134"/>
      </rPr>
      <t>累计下达资金</t>
    </r>
  </si>
  <si>
    <r>
      <t>预计至2017</t>
    </r>
    <r>
      <rPr>
        <sz val="11"/>
        <rFont val="宋体"/>
        <family val="3"/>
        <charset val="134"/>
      </rPr>
      <t>年底累计</t>
    </r>
    <r>
      <rPr>
        <sz val="11"/>
        <rFont val="Arial Narrow"/>
        <family val="2"/>
      </rPr>
      <t xml:space="preserve">
</t>
    </r>
    <r>
      <rPr>
        <sz val="11"/>
        <rFont val="宋体"/>
        <family val="3"/>
        <charset val="134"/>
      </rPr>
      <t>完成投资</t>
    </r>
  </si>
  <si>
    <r>
      <t>2018</t>
    </r>
    <r>
      <rPr>
        <sz val="11"/>
        <rFont val="宋体"/>
        <family val="3"/>
        <charset val="134"/>
      </rPr>
      <t>年投资计划</t>
    </r>
  </si>
  <si>
    <r>
      <t xml:space="preserve">建设
</t>
    </r>
    <r>
      <rPr>
        <sz val="11"/>
        <rFont val="宋体"/>
        <family val="3"/>
        <charset val="134"/>
      </rPr>
      <t>年限</t>
    </r>
  </si>
  <si>
    <r>
      <t xml:space="preserve">中央
</t>
    </r>
    <r>
      <rPr>
        <sz val="11"/>
        <rFont val="宋体"/>
        <family val="3"/>
        <charset val="134"/>
      </rPr>
      <t>投资</t>
    </r>
  </si>
  <si>
    <r>
      <t xml:space="preserve">各市
</t>
    </r>
    <r>
      <rPr>
        <sz val="11"/>
        <rFont val="宋体"/>
        <family val="3"/>
        <charset val="134"/>
      </rPr>
      <t>投资</t>
    </r>
  </si>
  <si>
    <r>
      <t xml:space="preserve">合    </t>
    </r>
    <r>
      <rPr>
        <b/>
        <sz val="10"/>
        <rFont val="宋体"/>
        <family val="3"/>
        <charset val="134"/>
      </rPr>
      <t>计</t>
    </r>
  </si>
  <si>
    <t>附件2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</si>
</sst>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00_ "/>
    <numFmt numFmtId="177" formatCode="0_ "/>
    <numFmt numFmtId="178" formatCode="0_);[Red]\(0\)"/>
    <numFmt numFmtId="179" formatCode="0.0_);[Red]\(0.0\)"/>
  </numFmts>
  <fonts count="25" x14ac:knownFonts="1">
    <font>
      <sz val="11"/>
      <color indexed="8"/>
      <name val="宋体"/>
      <charset val="134"/>
    </font>
    <font>
      <sz val="12"/>
      <name val="Times New Roman"/>
      <family val="1"/>
    </font>
    <font>
      <b/>
      <sz val="10"/>
      <name val="Arial Narrow"/>
      <family val="2"/>
    </font>
    <font>
      <sz val="9"/>
      <name val="等线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8"/>
      <name val="Arial Narrow"/>
      <family val="2"/>
    </font>
    <font>
      <b/>
      <sz val="12"/>
      <name val="Arial Narrow"/>
      <family val="2"/>
    </font>
    <font>
      <b/>
      <sz val="9"/>
      <name val="Arial Narrow"/>
      <family val="2"/>
    </font>
    <font>
      <sz val="12"/>
      <name val="Arial Narrow"/>
      <family val="2"/>
    </font>
    <font>
      <b/>
      <sz val="18"/>
      <name val="Arial Narrow"/>
      <family val="2"/>
    </font>
    <font>
      <b/>
      <sz val="18"/>
      <name val="宋体"/>
      <family val="3"/>
      <charset val="134"/>
    </font>
    <font>
      <sz val="9"/>
      <name val="Arial Narrow"/>
      <family val="2"/>
    </font>
    <font>
      <sz val="9"/>
      <name val="Times New Roman"/>
      <family val="1"/>
    </font>
    <font>
      <sz val="10"/>
      <name val="Arial Narrow"/>
      <family val="2"/>
    </font>
    <font>
      <sz val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name val="Times New Roman"/>
      <family val="1"/>
    </font>
    <font>
      <sz val="14"/>
      <name val="Arial Narrow"/>
      <family val="2"/>
    </font>
    <font>
      <sz val="11"/>
      <color indexed="8"/>
      <name val="Arial Narrow"/>
      <family val="2"/>
    </font>
    <font>
      <sz val="11"/>
      <name val="Arial Narrow"/>
      <family val="2"/>
    </font>
    <font>
      <sz val="11"/>
      <name val="宋体"/>
      <family val="3"/>
      <charset val="134"/>
    </font>
    <font>
      <b/>
      <sz val="11"/>
      <name val="Arial Narrow"/>
      <family val="2"/>
    </font>
    <font>
      <b/>
      <sz val="11"/>
      <name val="黑体"/>
      <family val="3"/>
      <charset val="134"/>
    </font>
    <font>
      <b/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 applyProtection="0"/>
    <xf numFmtId="0" fontId="4" fillId="0" borderId="0">
      <alignment vertical="center"/>
    </xf>
    <xf numFmtId="0" fontId="4" fillId="0" borderId="0" applyProtection="0"/>
    <xf numFmtId="0" fontId="4" fillId="0" borderId="0" applyProtection="0">
      <alignment vertical="center"/>
    </xf>
  </cellStyleXfs>
  <cellXfs count="80">
    <xf numFmtId="0" fontId="0" fillId="0" borderId="0" xfId="0">
      <alignment vertical="center"/>
    </xf>
    <xf numFmtId="0" fontId="2" fillId="0" borderId="0" xfId="1" applyNumberFormat="1" applyFont="1" applyFill="1" applyBorder="1" applyAlignment="1"/>
    <xf numFmtId="0" fontId="6" fillId="0" borderId="0" xfId="1" applyNumberFormat="1" applyFont="1" applyFill="1" applyBorder="1" applyAlignment="1"/>
    <xf numFmtId="0" fontId="7" fillId="0" borderId="0" xfId="1" applyNumberFormat="1" applyFont="1" applyFill="1" applyBorder="1" applyAlignment="1"/>
    <xf numFmtId="0" fontId="7" fillId="0" borderId="0" xfId="1" applyNumberFormat="1" applyFont="1" applyFill="1" applyBorder="1" applyAlignment="1">
      <alignment horizontal="right"/>
    </xf>
    <xf numFmtId="176" fontId="7" fillId="2" borderId="0" xfId="1" applyNumberFormat="1" applyFont="1" applyFill="1" applyBorder="1" applyAlignment="1"/>
    <xf numFmtId="0" fontId="8" fillId="0" borderId="0" xfId="1" applyNumberFormat="1" applyFont="1" applyFill="1" applyBorder="1" applyAlignment="1"/>
    <xf numFmtId="0" fontId="7" fillId="0" borderId="0" xfId="2" applyNumberFormat="1" applyFont="1" applyFill="1" applyBorder="1" applyAlignment="1">
      <alignment vertical="center"/>
    </xf>
    <xf numFmtId="0" fontId="9" fillId="0" borderId="0" xfId="2" applyNumberFormat="1" applyFont="1" applyFill="1" applyBorder="1" applyAlignment="1">
      <alignment vertical="center"/>
    </xf>
    <xf numFmtId="0" fontId="2" fillId="0" borderId="0" xfId="1" applyNumberFormat="1" applyFont="1" applyFill="1" applyBorder="1" applyAlignment="1">
      <alignment vertical="center"/>
    </xf>
    <xf numFmtId="0" fontId="8" fillId="0" borderId="0" xfId="1" applyNumberFormat="1" applyFont="1" applyFill="1" applyBorder="1" applyAlignment="1">
      <alignment vertical="center"/>
    </xf>
    <xf numFmtId="0" fontId="6" fillId="0" borderId="0" xfId="1" applyNumberFormat="1" applyFont="1" applyFill="1" applyBorder="1" applyAlignment="1">
      <alignment vertical="center"/>
    </xf>
    <xf numFmtId="0" fontId="8" fillId="0" borderId="0" xfId="1" applyNumberFormat="1" applyFont="1" applyFill="1" applyBorder="1" applyAlignment="1">
      <alignment horizontal="right" vertical="center"/>
    </xf>
    <xf numFmtId="177" fontId="8" fillId="0" borderId="0" xfId="1" applyNumberFormat="1" applyFont="1" applyFill="1" applyBorder="1" applyAlignment="1">
      <alignment vertical="center"/>
    </xf>
    <xf numFmtId="176" fontId="8" fillId="2" borderId="0" xfId="1" applyNumberFormat="1" applyFont="1" applyFill="1" applyBorder="1" applyAlignment="1">
      <alignment vertical="center"/>
    </xf>
    <xf numFmtId="0" fontId="12" fillId="0" borderId="0" xfId="1" applyNumberFormat="1" applyFont="1" applyFill="1" applyBorder="1" applyAlignment="1">
      <alignment vertical="center"/>
    </xf>
    <xf numFmtId="0" fontId="13" fillId="0" borderId="0" xfId="1" applyNumberFormat="1" applyFont="1" applyFill="1" applyBorder="1" applyAlignment="1">
      <alignment vertical="center"/>
    </xf>
    <xf numFmtId="178" fontId="6" fillId="0" borderId="2" xfId="1" applyNumberFormat="1" applyFont="1" applyFill="1" applyBorder="1" applyAlignment="1">
      <alignment horizontal="center" vertical="center"/>
    </xf>
    <xf numFmtId="178" fontId="2" fillId="0" borderId="4" xfId="1" applyNumberFormat="1" applyFont="1" applyFill="1" applyBorder="1" applyAlignment="1">
      <alignment horizontal="center" vertical="center"/>
    </xf>
    <xf numFmtId="178" fontId="2" fillId="0" borderId="0" xfId="1" applyNumberFormat="1" applyFont="1" applyFill="1" applyBorder="1" applyAlignment="1">
      <alignment vertical="center"/>
    </xf>
    <xf numFmtId="178" fontId="17" fillId="0" borderId="0" xfId="1" applyNumberFormat="1" applyFont="1" applyFill="1" applyBorder="1" applyAlignment="1">
      <alignment vertical="center"/>
    </xf>
    <xf numFmtId="178" fontId="2" fillId="0" borderId="1" xfId="1" applyNumberFormat="1" applyFont="1" applyFill="1" applyBorder="1" applyAlignment="1">
      <alignment horizontal="center" vertical="center"/>
    </xf>
    <xf numFmtId="0" fontId="19" fillId="0" borderId="2" xfId="1" applyNumberFormat="1" applyFont="1" applyFill="1" applyBorder="1" applyAlignment="1">
      <alignment horizontal="center" vertical="center"/>
    </xf>
    <xf numFmtId="0" fontId="9" fillId="0" borderId="5" xfId="2" applyNumberFormat="1" applyFont="1" applyFill="1" applyBorder="1" applyAlignment="1">
      <alignment horizontal="center" vertical="center"/>
    </xf>
    <xf numFmtId="0" fontId="19" fillId="0" borderId="1" xfId="1" applyNumberFormat="1" applyFont="1" applyFill="1" applyBorder="1" applyAlignment="1">
      <alignment horizontal="center" vertical="center"/>
    </xf>
    <xf numFmtId="0" fontId="9" fillId="0" borderId="2" xfId="2" applyNumberFormat="1" applyFont="1" applyFill="1" applyBorder="1" applyAlignment="1">
      <alignment horizontal="center" vertical="center"/>
    </xf>
    <xf numFmtId="178" fontId="7" fillId="2" borderId="2" xfId="1" applyNumberFormat="1" applyFont="1" applyFill="1" applyBorder="1" applyAlignment="1">
      <alignment horizontal="center" vertical="center"/>
    </xf>
    <xf numFmtId="0" fontId="12" fillId="0" borderId="6" xfId="1" applyNumberFormat="1" applyFont="1" applyFill="1" applyBorder="1" applyAlignment="1">
      <alignment horizontal="center" vertical="center"/>
    </xf>
    <xf numFmtId="179" fontId="7" fillId="2" borderId="4" xfId="1" applyNumberFormat="1" applyFont="1" applyFill="1" applyBorder="1" applyAlignment="1">
      <alignment horizontal="center" vertical="center"/>
    </xf>
    <xf numFmtId="179" fontId="7" fillId="2" borderId="2" xfId="1" applyNumberFormat="1" applyFont="1" applyFill="1" applyBorder="1" applyAlignment="1">
      <alignment horizontal="center" vertical="center"/>
    </xf>
    <xf numFmtId="0" fontId="15" fillId="0" borderId="2" xfId="3" applyNumberFormat="1" applyFont="1" applyFill="1" applyBorder="1" applyAlignment="1">
      <alignment horizontal="center" vertical="center" wrapText="1"/>
    </xf>
    <xf numFmtId="177" fontId="19" fillId="0" borderId="2" xfId="1" applyNumberFormat="1" applyFont="1" applyFill="1" applyBorder="1" applyAlignment="1">
      <alignment horizontal="center" vertical="center"/>
    </xf>
    <xf numFmtId="0" fontId="20" fillId="0" borderId="2" xfId="1" applyNumberFormat="1" applyFont="1" applyFill="1" applyBorder="1" applyAlignment="1">
      <alignment horizontal="center" vertical="center"/>
    </xf>
    <xf numFmtId="0" fontId="19" fillId="0" borderId="4" xfId="1" applyNumberFormat="1" applyFont="1" applyFill="1" applyBorder="1" applyAlignment="1">
      <alignment horizontal="center" vertical="center"/>
    </xf>
    <xf numFmtId="178" fontId="7" fillId="0" borderId="2" xfId="1" applyNumberFormat="1" applyFont="1" applyFill="1" applyBorder="1" applyAlignment="1">
      <alignment horizontal="center" vertical="center"/>
    </xf>
    <xf numFmtId="0" fontId="5" fillId="0" borderId="6" xfId="1" applyNumberFormat="1" applyFont="1" applyFill="1" applyBorder="1" applyAlignment="1">
      <alignment horizontal="center" vertical="center"/>
    </xf>
    <xf numFmtId="178" fontId="6" fillId="0" borderId="5" xfId="2" applyNumberFormat="1" applyFont="1" applyFill="1" applyBorder="1" applyAlignment="1">
      <alignment horizontal="center" vertical="center"/>
    </xf>
    <xf numFmtId="179" fontId="18" fillId="0" borderId="5" xfId="2" applyNumberFormat="1" applyFont="1" applyFill="1" applyBorder="1" applyAlignment="1">
      <alignment horizontal="center" vertical="center"/>
    </xf>
    <xf numFmtId="178" fontId="7" fillId="0" borderId="1" xfId="1" applyNumberFormat="1" applyFont="1" applyFill="1" applyBorder="1" applyAlignment="1">
      <alignment horizontal="center" vertical="center"/>
    </xf>
    <xf numFmtId="0" fontId="15" fillId="0" borderId="5" xfId="3" applyNumberFormat="1" applyFont="1" applyFill="1" applyBorder="1" applyAlignment="1">
      <alignment horizontal="center" vertical="center" wrapText="1"/>
    </xf>
    <xf numFmtId="0" fontId="20" fillId="0" borderId="5" xfId="1" applyNumberFormat="1" applyFont="1" applyFill="1" applyBorder="1" applyAlignment="1">
      <alignment horizontal="center" vertical="center"/>
    </xf>
    <xf numFmtId="177" fontId="20" fillId="0" borderId="5" xfId="1" applyNumberFormat="1" applyFont="1" applyFill="1" applyBorder="1" applyAlignment="1">
      <alignment horizontal="center" vertical="center"/>
    </xf>
    <xf numFmtId="177" fontId="20" fillId="0" borderId="2" xfId="1" applyNumberFormat="1" applyFont="1" applyFill="1" applyBorder="1" applyAlignment="1">
      <alignment horizontal="center" vertical="center"/>
    </xf>
    <xf numFmtId="0" fontId="5" fillId="0" borderId="6" xfId="1" applyNumberFormat="1" applyFont="1" applyFill="1" applyBorder="1" applyAlignment="1">
      <alignment horizontal="center" vertical="center" wrapText="1"/>
    </xf>
    <xf numFmtId="0" fontId="15" fillId="0" borderId="3" xfId="3" applyNumberFormat="1" applyFont="1" applyFill="1" applyBorder="1" applyAlignment="1">
      <alignment horizontal="center" vertical="center" wrapText="1"/>
    </xf>
    <xf numFmtId="0" fontId="20" fillId="0" borderId="1" xfId="1" applyNumberFormat="1" applyFont="1" applyFill="1" applyBorder="1" applyAlignment="1">
      <alignment horizontal="center" vertical="center"/>
    </xf>
    <xf numFmtId="178" fontId="6" fillId="0" borderId="2" xfId="2" applyNumberFormat="1" applyFont="1" applyFill="1" applyBorder="1" applyAlignment="1">
      <alignment horizontal="center" vertical="center"/>
    </xf>
    <xf numFmtId="179" fontId="18" fillId="0" borderId="2" xfId="2" applyNumberFormat="1" applyFont="1" applyFill="1" applyBorder="1" applyAlignment="1">
      <alignment horizontal="center" vertical="center"/>
    </xf>
    <xf numFmtId="0" fontId="9" fillId="0" borderId="0" xfId="1" applyNumberFormat="1" applyFont="1" applyFill="1" applyBorder="1" applyAlignment="1"/>
    <xf numFmtId="178" fontId="14" fillId="0" borderId="4" xfId="1" applyNumberFormat="1" applyFont="1" applyFill="1" applyBorder="1" applyAlignment="1">
      <alignment horizontal="center" vertical="center"/>
    </xf>
    <xf numFmtId="178" fontId="14" fillId="0" borderId="2" xfId="1" applyNumberFormat="1" applyFont="1" applyFill="1" applyBorder="1" applyAlignment="1">
      <alignment horizontal="center" vertical="center"/>
    </xf>
    <xf numFmtId="178" fontId="14" fillId="0" borderId="5" xfId="1" applyNumberFormat="1" applyFont="1" applyFill="1" applyBorder="1" applyAlignment="1">
      <alignment horizontal="center" vertical="center"/>
    </xf>
    <xf numFmtId="0" fontId="22" fillId="0" borderId="0" xfId="1" applyNumberFormat="1" applyFont="1" applyFill="1" applyBorder="1" applyAlignment="1">
      <alignment vertical="center"/>
    </xf>
    <xf numFmtId="0" fontId="23" fillId="0" borderId="0" xfId="1" applyNumberFormat="1" applyFont="1" applyFill="1" applyBorder="1" applyAlignment="1">
      <alignment vertical="center"/>
    </xf>
    <xf numFmtId="0" fontId="20" fillId="0" borderId="2" xfId="1" applyNumberFormat="1" applyFont="1" applyFill="1" applyBorder="1" applyAlignment="1">
      <alignment horizontal="center" vertical="center" wrapText="1"/>
    </xf>
    <xf numFmtId="0" fontId="22" fillId="0" borderId="0" xfId="1" applyNumberFormat="1" applyFont="1" applyFill="1" applyBorder="1" applyAlignment="1">
      <alignment vertical="top"/>
    </xf>
    <xf numFmtId="0" fontId="23" fillId="0" borderId="0" xfId="1" applyNumberFormat="1" applyFont="1" applyFill="1" applyBorder="1" applyAlignment="1">
      <alignment vertical="top"/>
    </xf>
    <xf numFmtId="0" fontId="21" fillId="0" borderId="0" xfId="1" applyNumberFormat="1" applyFont="1" applyFill="1" applyBorder="1" applyAlignment="1"/>
    <xf numFmtId="0" fontId="24" fillId="0" borderId="3" xfId="1" applyNumberFormat="1" applyFont="1" applyFill="1" applyBorder="1" applyAlignment="1">
      <alignment horizontal="center" vertical="center" wrapText="1"/>
    </xf>
    <xf numFmtId="0" fontId="21" fillId="0" borderId="2" xfId="4" applyNumberFormat="1" applyFont="1" applyFill="1" applyBorder="1" applyAlignment="1">
      <alignment horizontal="center" vertical="center" wrapText="1"/>
    </xf>
    <xf numFmtId="0" fontId="21" fillId="2" borderId="2" xfId="4" applyNumberFormat="1" applyFont="1" applyFill="1" applyBorder="1" applyAlignment="1">
      <alignment horizontal="center" vertical="center" wrapText="1"/>
    </xf>
    <xf numFmtId="0" fontId="24" fillId="2" borderId="3" xfId="4" applyNumberFormat="1" applyFont="1" applyFill="1" applyBorder="1" applyAlignment="1">
      <alignment horizontal="center" vertical="center" wrapText="1"/>
    </xf>
    <xf numFmtId="0" fontId="21" fillId="0" borderId="3" xfId="1" applyNumberFormat="1" applyFont="1" applyFill="1" applyBorder="1" applyAlignment="1">
      <alignment horizontal="center" vertical="center" wrapText="1"/>
    </xf>
    <xf numFmtId="0" fontId="22" fillId="0" borderId="0" xfId="1" applyNumberFormat="1" applyFont="1" applyFill="1" applyBorder="1" applyAlignment="1"/>
    <xf numFmtId="178" fontId="9" fillId="2" borderId="2" xfId="1" applyNumberFormat="1" applyFont="1" applyFill="1" applyBorder="1" applyAlignment="1">
      <alignment horizontal="center" vertical="center"/>
    </xf>
    <xf numFmtId="0" fontId="8" fillId="0" borderId="6" xfId="1" applyNumberFormat="1" applyFont="1" applyFill="1" applyBorder="1" applyAlignment="1">
      <alignment horizontal="center" vertical="center"/>
    </xf>
    <xf numFmtId="0" fontId="10" fillId="0" borderId="0" xfId="1" applyNumberFormat="1" applyFont="1" applyFill="1" applyBorder="1" applyAlignment="1">
      <alignment horizontal="center"/>
    </xf>
    <xf numFmtId="0" fontId="6" fillId="0" borderId="0" xfId="1" applyNumberFormat="1" applyFont="1" applyFill="1" applyBorder="1" applyAlignment="1">
      <alignment horizontal="center"/>
    </xf>
    <xf numFmtId="0" fontId="10" fillId="0" borderId="0" xfId="1" applyNumberFormat="1" applyFont="1" applyFill="1" applyBorder="1" applyAlignment="1">
      <alignment horizontal="right"/>
    </xf>
    <xf numFmtId="176" fontId="10" fillId="0" borderId="0" xfId="1" applyNumberFormat="1" applyFont="1" applyFill="1" applyBorder="1" applyAlignment="1">
      <alignment horizontal="center"/>
    </xf>
    <xf numFmtId="0" fontId="20" fillId="0" borderId="1" xfId="1" applyNumberFormat="1" applyFont="1" applyFill="1" applyBorder="1" applyAlignment="1">
      <alignment horizontal="center" vertical="center" wrapText="1"/>
    </xf>
    <xf numFmtId="0" fontId="20" fillId="0" borderId="2" xfId="1" applyNumberFormat="1" applyFont="1" applyFill="1" applyBorder="1" applyAlignment="1">
      <alignment horizontal="center" vertical="center"/>
    </xf>
    <xf numFmtId="0" fontId="21" fillId="0" borderId="2" xfId="1" applyNumberFormat="1" applyFont="1" applyFill="1" applyBorder="1" applyAlignment="1">
      <alignment horizontal="center" vertical="center"/>
    </xf>
    <xf numFmtId="0" fontId="20" fillId="0" borderId="2" xfId="1" applyNumberFormat="1" applyFont="1" applyFill="1" applyBorder="1" applyAlignment="1">
      <alignment horizontal="center" vertical="center" wrapText="1"/>
    </xf>
    <xf numFmtId="176" fontId="20" fillId="0" borderId="2" xfId="1" applyNumberFormat="1" applyFont="1" applyFill="1" applyBorder="1" applyAlignment="1">
      <alignment horizontal="center" vertical="center"/>
    </xf>
    <xf numFmtId="0" fontId="20" fillId="0" borderId="3" xfId="1" applyNumberFormat="1" applyFont="1" applyFill="1" applyBorder="1" applyAlignment="1">
      <alignment horizontal="center" vertical="center" wrapText="1"/>
    </xf>
    <xf numFmtId="176" fontId="20" fillId="2" borderId="4" xfId="1" applyNumberFormat="1" applyFont="1" applyFill="1" applyBorder="1" applyAlignment="1">
      <alignment horizontal="center" vertical="center" wrapText="1"/>
    </xf>
    <xf numFmtId="176" fontId="20" fillId="2" borderId="5" xfId="1" applyNumberFormat="1" applyFont="1" applyFill="1" applyBorder="1" applyAlignment="1">
      <alignment horizontal="center" vertical="center" wrapText="1"/>
    </xf>
    <xf numFmtId="0" fontId="24" fillId="0" borderId="6" xfId="1" applyNumberFormat="1" applyFont="1" applyFill="1" applyBorder="1" applyAlignment="1">
      <alignment horizontal="center" vertical="center" wrapText="1"/>
    </xf>
    <xf numFmtId="0" fontId="24" fillId="0" borderId="1" xfId="1" applyNumberFormat="1" applyFont="1" applyFill="1" applyBorder="1" applyAlignment="1">
      <alignment horizontal="center" vertical="center" wrapText="1"/>
    </xf>
  </cellXfs>
  <cellStyles count="5">
    <cellStyle name="常规" xfId="0" builtinId="0"/>
    <cellStyle name="常规 3" xfId="3"/>
    <cellStyle name="常规_附件6-1" xfId="1"/>
    <cellStyle name="常规_水运及支持系统基本建设表" xfId="4"/>
    <cellStyle name="常规_专项资金——201年8纳入年初部门预算航道维护专项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R23"/>
  <sheetViews>
    <sheetView showZeros="0" tabSelected="1" topLeftCell="D1" zoomScaleSheetLayoutView="100" workbookViewId="0">
      <selection activeCell="D8" sqref="D8"/>
    </sheetView>
  </sheetViews>
  <sheetFormatPr defaultColWidth="9" defaultRowHeight="15.75" customHeight="1" x14ac:dyDescent="0.3"/>
  <cols>
    <col min="1" max="1" width="3.25" style="1" customWidth="1"/>
    <col min="2" max="2" width="41.625" style="63" customWidth="1"/>
    <col min="3" max="3" width="28.375" style="2" customWidth="1"/>
    <col min="4" max="4" width="8.625" style="48" customWidth="1"/>
    <col min="5" max="5" width="11.25" style="4" customWidth="1"/>
    <col min="6" max="6" width="9.375" style="4" customWidth="1"/>
    <col min="7" max="7" width="8.625" style="4" customWidth="1"/>
    <col min="8" max="8" width="10.5" style="4" customWidth="1"/>
    <col min="9" max="9" width="9" style="3" customWidth="1"/>
    <col min="10" max="10" width="9.75" style="3" customWidth="1"/>
    <col min="11" max="11" width="6.625" style="3" customWidth="1"/>
    <col min="12" max="12" width="8.75" style="3" customWidth="1"/>
    <col min="13" max="13" width="7.75" style="3" customWidth="1"/>
    <col min="14" max="14" width="7.375" style="48" customWidth="1"/>
    <col min="15" max="15" width="8" style="5" customWidth="1"/>
    <col min="16" max="16" width="6.625" style="3" customWidth="1"/>
    <col min="17" max="17" width="25.25" style="6" customWidth="1"/>
    <col min="18" max="231" width="9" style="3" customWidth="1"/>
    <col min="232" max="240" width="9" style="7" customWidth="1"/>
    <col min="241" max="252" width="9" style="8" customWidth="1"/>
  </cols>
  <sheetData>
    <row r="1" spans="1:252" ht="15.75" customHeight="1" x14ac:dyDescent="0.25">
      <c r="B1" s="57" t="s">
        <v>58</v>
      </c>
    </row>
    <row r="2" spans="1:252" ht="24.75" customHeight="1" x14ac:dyDescent="0.35">
      <c r="A2" s="66" t="s">
        <v>0</v>
      </c>
      <c r="B2" s="66"/>
      <c r="C2" s="67"/>
      <c r="D2" s="66"/>
      <c r="E2" s="68"/>
      <c r="F2" s="68"/>
      <c r="G2" s="68"/>
      <c r="H2" s="68"/>
      <c r="I2" s="66"/>
      <c r="J2" s="66"/>
      <c r="K2" s="66"/>
      <c r="L2" s="66"/>
      <c r="M2" s="66"/>
      <c r="N2" s="66"/>
      <c r="O2" s="69"/>
      <c r="P2" s="66"/>
      <c r="Q2" s="66"/>
    </row>
    <row r="3" spans="1:252" s="16" customFormat="1" ht="12.95" customHeight="1" x14ac:dyDescent="0.15">
      <c r="A3" s="9"/>
      <c r="B3" s="52"/>
      <c r="C3" s="11"/>
      <c r="D3" s="15"/>
      <c r="E3" s="12"/>
      <c r="F3" s="12"/>
      <c r="G3" s="12"/>
      <c r="H3" s="12"/>
      <c r="I3" s="10"/>
      <c r="J3" s="10"/>
      <c r="K3" s="10"/>
      <c r="L3" s="10"/>
      <c r="M3" s="13"/>
      <c r="N3" s="15"/>
      <c r="O3" s="14"/>
      <c r="P3" s="10"/>
      <c r="Q3" s="15" t="s">
        <v>1</v>
      </c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5"/>
      <c r="IH3" s="15"/>
      <c r="II3" s="15"/>
      <c r="IJ3" s="15"/>
      <c r="IK3" s="15"/>
      <c r="IL3" s="15"/>
      <c r="IM3" s="15"/>
      <c r="IN3" s="15"/>
      <c r="IO3" s="15"/>
      <c r="IP3" s="15"/>
      <c r="IQ3" s="15"/>
      <c r="IR3" s="15"/>
    </row>
    <row r="4" spans="1:252" s="53" customFormat="1" ht="31.5" customHeight="1" x14ac:dyDescent="0.15">
      <c r="A4" s="70" t="s">
        <v>49</v>
      </c>
      <c r="B4" s="71" t="s">
        <v>50</v>
      </c>
      <c r="C4" s="72" t="s">
        <v>2</v>
      </c>
      <c r="D4" s="71"/>
      <c r="E4" s="71"/>
      <c r="F4" s="71"/>
      <c r="G4" s="71"/>
      <c r="H4" s="71"/>
      <c r="I4" s="73" t="s">
        <v>51</v>
      </c>
      <c r="J4" s="71"/>
      <c r="K4" s="71"/>
      <c r="L4" s="71"/>
      <c r="M4" s="73" t="s">
        <v>52</v>
      </c>
      <c r="N4" s="71" t="s">
        <v>53</v>
      </c>
      <c r="O4" s="74"/>
      <c r="P4" s="71"/>
      <c r="Q4" s="75" t="s">
        <v>3</v>
      </c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52"/>
      <c r="DY4" s="52"/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2"/>
      <c r="EW4" s="52"/>
      <c r="EX4" s="52"/>
      <c r="EY4" s="52"/>
      <c r="EZ4" s="52"/>
      <c r="FA4" s="52"/>
      <c r="FB4" s="52"/>
      <c r="FC4" s="52"/>
      <c r="FD4" s="52"/>
      <c r="FE4" s="52"/>
      <c r="FF4" s="52"/>
      <c r="FG4" s="52"/>
      <c r="FH4" s="52"/>
      <c r="FI4" s="52"/>
      <c r="FJ4" s="52"/>
      <c r="FK4" s="52"/>
      <c r="FL4" s="52"/>
      <c r="FM4" s="52"/>
      <c r="FN4" s="52"/>
      <c r="FO4" s="52"/>
      <c r="FP4" s="52"/>
      <c r="FQ4" s="52"/>
      <c r="FR4" s="52"/>
      <c r="FS4" s="52"/>
      <c r="FT4" s="52"/>
      <c r="FU4" s="52"/>
      <c r="FV4" s="52"/>
      <c r="FW4" s="52"/>
      <c r="FX4" s="52"/>
      <c r="FY4" s="52"/>
      <c r="FZ4" s="52"/>
      <c r="GA4" s="52"/>
      <c r="GB4" s="52"/>
      <c r="GC4" s="52"/>
      <c r="GD4" s="52"/>
      <c r="GE4" s="52"/>
      <c r="GF4" s="52"/>
      <c r="GG4" s="52"/>
      <c r="GH4" s="52"/>
      <c r="GI4" s="52"/>
      <c r="GJ4" s="52"/>
      <c r="GK4" s="52"/>
      <c r="GL4" s="52"/>
      <c r="GM4" s="52"/>
      <c r="GN4" s="52"/>
      <c r="GO4" s="52"/>
      <c r="GP4" s="52"/>
      <c r="GQ4" s="52"/>
      <c r="GR4" s="52"/>
      <c r="GS4" s="52"/>
      <c r="GT4" s="52"/>
      <c r="GU4" s="52"/>
      <c r="GV4" s="52"/>
      <c r="GW4" s="52"/>
      <c r="GX4" s="52"/>
      <c r="GY4" s="52"/>
      <c r="GZ4" s="52"/>
      <c r="HA4" s="52"/>
      <c r="HB4" s="52"/>
      <c r="HC4" s="52"/>
      <c r="HD4" s="52"/>
      <c r="HE4" s="52"/>
      <c r="HF4" s="52"/>
      <c r="HG4" s="52"/>
      <c r="HH4" s="52"/>
      <c r="HI4" s="52"/>
      <c r="HJ4" s="52"/>
      <c r="HK4" s="52"/>
      <c r="HL4" s="52"/>
      <c r="HM4" s="52"/>
      <c r="HN4" s="52"/>
      <c r="HO4" s="52"/>
      <c r="HP4" s="52"/>
      <c r="HQ4" s="52"/>
      <c r="HR4" s="52"/>
      <c r="HS4" s="52"/>
      <c r="HT4" s="52"/>
      <c r="HU4" s="52"/>
      <c r="HV4" s="52"/>
      <c r="HW4" s="52"/>
      <c r="HX4" s="52"/>
      <c r="HY4" s="52"/>
      <c r="HZ4" s="52"/>
      <c r="IA4" s="52"/>
      <c r="IB4" s="52"/>
      <c r="IC4" s="52"/>
      <c r="ID4" s="52"/>
      <c r="IE4" s="52"/>
      <c r="IF4" s="52"/>
      <c r="IG4" s="52"/>
      <c r="IH4" s="52"/>
      <c r="II4" s="52"/>
      <c r="IJ4" s="52"/>
      <c r="IK4" s="52"/>
      <c r="IL4" s="52"/>
      <c r="IM4" s="52"/>
      <c r="IN4" s="52"/>
      <c r="IO4" s="52"/>
      <c r="IP4" s="52"/>
      <c r="IQ4" s="52"/>
      <c r="IR4" s="52"/>
    </row>
    <row r="5" spans="1:252" s="53" customFormat="1" ht="21" customHeight="1" x14ac:dyDescent="0.15">
      <c r="A5" s="70"/>
      <c r="B5" s="71"/>
      <c r="C5" s="72" t="s">
        <v>4</v>
      </c>
      <c r="D5" s="73" t="s">
        <v>54</v>
      </c>
      <c r="E5" s="71" t="s">
        <v>5</v>
      </c>
      <c r="F5" s="71"/>
      <c r="G5" s="71"/>
      <c r="H5" s="71"/>
      <c r="I5" s="71" t="s">
        <v>6</v>
      </c>
      <c r="J5" s="73" t="s">
        <v>55</v>
      </c>
      <c r="K5" s="73" t="s">
        <v>7</v>
      </c>
      <c r="L5" s="73" t="s">
        <v>56</v>
      </c>
      <c r="M5" s="71"/>
      <c r="N5" s="71" t="s">
        <v>8</v>
      </c>
      <c r="O5" s="76" t="s">
        <v>9</v>
      </c>
      <c r="P5" s="73" t="s">
        <v>56</v>
      </c>
      <c r="Q5" s="75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52"/>
      <c r="FE5" s="52"/>
      <c r="FF5" s="52"/>
      <c r="FG5" s="52"/>
      <c r="FH5" s="52"/>
      <c r="FI5" s="52"/>
      <c r="FJ5" s="52"/>
      <c r="FK5" s="52"/>
      <c r="FL5" s="52"/>
      <c r="FM5" s="52"/>
      <c r="FN5" s="52"/>
      <c r="FO5" s="52"/>
      <c r="FP5" s="52"/>
      <c r="FQ5" s="52"/>
      <c r="FR5" s="52"/>
      <c r="FS5" s="52"/>
      <c r="FT5" s="52"/>
      <c r="FU5" s="52"/>
      <c r="FV5" s="52"/>
      <c r="FW5" s="52"/>
      <c r="FX5" s="52"/>
      <c r="FY5" s="52"/>
      <c r="FZ5" s="52"/>
      <c r="GA5" s="52"/>
      <c r="GB5" s="52"/>
      <c r="GC5" s="52"/>
      <c r="GD5" s="52"/>
      <c r="GE5" s="52"/>
      <c r="GF5" s="52"/>
      <c r="GG5" s="52"/>
      <c r="GH5" s="52"/>
      <c r="GI5" s="52"/>
      <c r="GJ5" s="52"/>
      <c r="GK5" s="52"/>
      <c r="GL5" s="52"/>
      <c r="GM5" s="52"/>
      <c r="GN5" s="52"/>
      <c r="GO5" s="52"/>
      <c r="GP5" s="52"/>
      <c r="GQ5" s="52"/>
      <c r="GR5" s="52"/>
      <c r="GS5" s="52"/>
      <c r="GT5" s="52"/>
      <c r="GU5" s="52"/>
      <c r="GV5" s="52"/>
      <c r="GW5" s="52"/>
      <c r="GX5" s="52"/>
      <c r="GY5" s="52"/>
      <c r="GZ5" s="52"/>
      <c r="HA5" s="52"/>
      <c r="HB5" s="52"/>
      <c r="HC5" s="52"/>
      <c r="HD5" s="52"/>
      <c r="HE5" s="52"/>
      <c r="HF5" s="52"/>
      <c r="HG5" s="52"/>
      <c r="HH5" s="52"/>
      <c r="HI5" s="52"/>
      <c r="HJ5" s="52"/>
      <c r="HK5" s="52"/>
      <c r="HL5" s="52"/>
      <c r="HM5" s="52"/>
      <c r="HN5" s="52"/>
      <c r="HO5" s="52"/>
      <c r="HP5" s="52"/>
      <c r="HQ5" s="52"/>
      <c r="HR5" s="52"/>
      <c r="HS5" s="52"/>
      <c r="HT5" s="52"/>
      <c r="HU5" s="52"/>
      <c r="HV5" s="52"/>
      <c r="HW5" s="52"/>
      <c r="HX5" s="52"/>
      <c r="HY5" s="52"/>
      <c r="HZ5" s="52"/>
      <c r="IA5" s="52"/>
      <c r="IB5" s="52"/>
      <c r="IC5" s="52"/>
      <c r="ID5" s="52"/>
      <c r="IE5" s="52"/>
      <c r="IF5" s="52"/>
      <c r="IG5" s="52"/>
      <c r="IH5" s="52"/>
      <c r="II5" s="52"/>
      <c r="IJ5" s="52"/>
      <c r="IK5" s="52"/>
      <c r="IL5" s="52"/>
      <c r="IM5" s="52"/>
      <c r="IN5" s="52"/>
      <c r="IO5" s="52"/>
      <c r="IP5" s="52"/>
      <c r="IQ5" s="52"/>
      <c r="IR5" s="52"/>
    </row>
    <row r="6" spans="1:252" s="56" customFormat="1" ht="41.25" customHeight="1" x14ac:dyDescent="0.15">
      <c r="A6" s="70"/>
      <c r="B6" s="71"/>
      <c r="C6" s="71"/>
      <c r="D6" s="73"/>
      <c r="E6" s="32" t="s">
        <v>6</v>
      </c>
      <c r="F6" s="54" t="s">
        <v>55</v>
      </c>
      <c r="G6" s="54" t="s">
        <v>7</v>
      </c>
      <c r="H6" s="54" t="s">
        <v>10</v>
      </c>
      <c r="I6" s="71"/>
      <c r="J6" s="73"/>
      <c r="K6" s="73"/>
      <c r="L6" s="73"/>
      <c r="M6" s="71"/>
      <c r="N6" s="71"/>
      <c r="O6" s="77"/>
      <c r="P6" s="73"/>
      <c r="Q6" s="7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/>
      <c r="CV6" s="55"/>
      <c r="CW6" s="55"/>
      <c r="CX6" s="55"/>
      <c r="CY6" s="55"/>
      <c r="CZ6" s="55"/>
      <c r="DA6" s="55"/>
      <c r="DB6" s="55"/>
      <c r="DC6" s="55"/>
      <c r="DD6" s="55"/>
      <c r="DE6" s="55"/>
      <c r="DF6" s="55"/>
      <c r="DG6" s="55"/>
      <c r="DH6" s="55"/>
      <c r="DI6" s="55"/>
      <c r="DJ6" s="55"/>
      <c r="DK6" s="55"/>
      <c r="DL6" s="55"/>
      <c r="DM6" s="55"/>
      <c r="DN6" s="55"/>
      <c r="DO6" s="55"/>
      <c r="DP6" s="55"/>
      <c r="DQ6" s="55"/>
      <c r="DR6" s="55"/>
      <c r="DS6" s="55"/>
      <c r="DT6" s="55"/>
      <c r="DU6" s="55"/>
      <c r="DV6" s="55"/>
      <c r="DW6" s="55"/>
      <c r="DX6" s="55"/>
      <c r="DY6" s="55"/>
      <c r="DZ6" s="55"/>
      <c r="EA6" s="55"/>
      <c r="EB6" s="55"/>
      <c r="EC6" s="55"/>
      <c r="ED6" s="55"/>
      <c r="EE6" s="55"/>
      <c r="EF6" s="55"/>
      <c r="EG6" s="55"/>
      <c r="EH6" s="55"/>
      <c r="EI6" s="55"/>
      <c r="EJ6" s="55"/>
      <c r="EK6" s="55"/>
      <c r="EL6" s="55"/>
      <c r="EM6" s="55"/>
      <c r="EN6" s="55"/>
      <c r="EO6" s="55"/>
      <c r="EP6" s="55"/>
      <c r="EQ6" s="55"/>
      <c r="ER6" s="55"/>
      <c r="ES6" s="55"/>
      <c r="ET6" s="55"/>
      <c r="EU6" s="55"/>
      <c r="EV6" s="55"/>
      <c r="EW6" s="55"/>
      <c r="EX6" s="55"/>
      <c r="EY6" s="55"/>
      <c r="EZ6" s="55"/>
      <c r="FA6" s="55"/>
      <c r="FB6" s="55"/>
      <c r="FC6" s="55"/>
      <c r="FD6" s="55"/>
      <c r="FE6" s="55"/>
      <c r="FF6" s="55"/>
      <c r="FG6" s="55"/>
      <c r="FH6" s="55"/>
      <c r="FI6" s="55"/>
      <c r="FJ6" s="55"/>
      <c r="FK6" s="55"/>
      <c r="FL6" s="55"/>
      <c r="FM6" s="55"/>
      <c r="FN6" s="55"/>
      <c r="FO6" s="55"/>
      <c r="FP6" s="55"/>
      <c r="FQ6" s="55"/>
      <c r="FR6" s="55"/>
      <c r="FS6" s="55"/>
      <c r="FT6" s="55"/>
      <c r="FU6" s="55"/>
      <c r="FV6" s="55"/>
      <c r="FW6" s="55"/>
      <c r="FX6" s="55"/>
      <c r="FY6" s="55"/>
      <c r="FZ6" s="55"/>
      <c r="GA6" s="55"/>
      <c r="GB6" s="55"/>
      <c r="GC6" s="55"/>
      <c r="GD6" s="55"/>
      <c r="GE6" s="55"/>
      <c r="GF6" s="55"/>
      <c r="GG6" s="55"/>
      <c r="GH6" s="55"/>
      <c r="GI6" s="55"/>
      <c r="GJ6" s="55"/>
      <c r="GK6" s="55"/>
      <c r="GL6" s="55"/>
      <c r="GM6" s="55"/>
      <c r="GN6" s="55"/>
      <c r="GO6" s="55"/>
      <c r="GP6" s="55"/>
      <c r="GQ6" s="55"/>
      <c r="GR6" s="55"/>
      <c r="GS6" s="55"/>
      <c r="GT6" s="55"/>
      <c r="GU6" s="55"/>
      <c r="GV6" s="55"/>
      <c r="GW6" s="55"/>
      <c r="GX6" s="55"/>
      <c r="GY6" s="55"/>
      <c r="GZ6" s="55"/>
      <c r="HA6" s="55"/>
      <c r="HB6" s="55"/>
      <c r="HC6" s="55"/>
      <c r="HD6" s="55"/>
      <c r="HE6" s="55"/>
      <c r="HF6" s="55"/>
      <c r="HG6" s="55"/>
      <c r="HH6" s="55"/>
      <c r="HI6" s="55"/>
      <c r="HJ6" s="55"/>
      <c r="HK6" s="55"/>
      <c r="HL6" s="55"/>
      <c r="HM6" s="55"/>
      <c r="HN6" s="55"/>
      <c r="HO6" s="55"/>
      <c r="HP6" s="55"/>
      <c r="HQ6" s="55"/>
      <c r="HR6" s="55"/>
      <c r="HS6" s="55"/>
      <c r="HT6" s="55"/>
      <c r="HU6" s="55"/>
      <c r="HV6" s="55"/>
      <c r="HW6" s="55"/>
      <c r="HX6" s="55"/>
      <c r="HY6" s="55"/>
      <c r="HZ6" s="55"/>
      <c r="IA6" s="55"/>
      <c r="IB6" s="55"/>
      <c r="IC6" s="55"/>
      <c r="ID6" s="55"/>
      <c r="IE6" s="55"/>
      <c r="IF6" s="55"/>
      <c r="IG6" s="55"/>
      <c r="IH6" s="55"/>
      <c r="II6" s="55"/>
      <c r="IJ6" s="55"/>
      <c r="IK6" s="55"/>
      <c r="IL6" s="55"/>
      <c r="IM6" s="55"/>
      <c r="IN6" s="55"/>
      <c r="IO6" s="55"/>
      <c r="IP6" s="55"/>
      <c r="IQ6" s="55"/>
      <c r="IR6" s="55"/>
    </row>
    <row r="7" spans="1:252" s="20" customFormat="1" ht="21.75" customHeight="1" x14ac:dyDescent="0.15">
      <c r="A7" s="78" t="s">
        <v>57</v>
      </c>
      <c r="B7" s="79"/>
      <c r="C7" s="17"/>
      <c r="D7" s="18"/>
      <c r="E7" s="26">
        <f t="shared" ref="E7:P7" si="0">SUM(E9:E21)</f>
        <v>2732148</v>
      </c>
      <c r="F7" s="26">
        <f t="shared" si="0"/>
        <v>864520</v>
      </c>
      <c r="G7" s="26">
        <f t="shared" si="0"/>
        <v>1472771</v>
      </c>
      <c r="H7" s="26">
        <f t="shared" si="0"/>
        <v>394857</v>
      </c>
      <c r="I7" s="26">
        <f t="shared" si="0"/>
        <v>113673</v>
      </c>
      <c r="J7" s="26">
        <f t="shared" si="0"/>
        <v>24520</v>
      </c>
      <c r="K7" s="26">
        <f t="shared" si="0"/>
        <v>70998</v>
      </c>
      <c r="L7" s="26">
        <f t="shared" si="0"/>
        <v>18155</v>
      </c>
      <c r="M7" s="26">
        <f t="shared" si="0"/>
        <v>96877</v>
      </c>
      <c r="N7" s="26">
        <f t="shared" si="0"/>
        <v>21299</v>
      </c>
      <c r="O7" s="26">
        <f t="shared" si="0"/>
        <v>20000</v>
      </c>
      <c r="P7" s="26">
        <f t="shared" si="0"/>
        <v>1299</v>
      </c>
      <c r="Q7" s="65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19"/>
      <c r="HF7" s="19"/>
      <c r="HG7" s="19"/>
      <c r="HH7" s="19"/>
      <c r="HI7" s="19"/>
      <c r="HJ7" s="19"/>
      <c r="HK7" s="19"/>
      <c r="HL7" s="19"/>
      <c r="HM7" s="19"/>
      <c r="HN7" s="19"/>
      <c r="HO7" s="19"/>
      <c r="HP7" s="19"/>
      <c r="HQ7" s="19"/>
      <c r="HR7" s="19"/>
      <c r="HS7" s="19"/>
      <c r="HT7" s="19"/>
      <c r="HU7" s="19"/>
      <c r="HV7" s="19"/>
      <c r="HW7" s="19"/>
      <c r="HX7" s="19"/>
      <c r="HY7" s="19"/>
      <c r="HZ7" s="19"/>
      <c r="IA7" s="19"/>
      <c r="IB7" s="19"/>
      <c r="IC7" s="19"/>
      <c r="ID7" s="19"/>
      <c r="IE7" s="19"/>
      <c r="IF7" s="19"/>
      <c r="IG7" s="19"/>
      <c r="IH7" s="19"/>
      <c r="II7" s="19"/>
      <c r="IJ7" s="19"/>
      <c r="IK7" s="19"/>
      <c r="IL7" s="19"/>
      <c r="IM7" s="19"/>
      <c r="IN7" s="19"/>
      <c r="IO7" s="19"/>
      <c r="IP7" s="19"/>
      <c r="IQ7" s="19"/>
      <c r="IR7" s="19"/>
    </row>
    <row r="8" spans="1:252" s="20" customFormat="1" ht="21.75" customHeight="1" x14ac:dyDescent="0.15">
      <c r="A8" s="21"/>
      <c r="B8" s="58" t="s">
        <v>11</v>
      </c>
      <c r="C8" s="17"/>
      <c r="D8" s="49"/>
      <c r="E8" s="26"/>
      <c r="F8" s="26"/>
      <c r="G8" s="26"/>
      <c r="H8" s="26"/>
      <c r="I8" s="26"/>
      <c r="J8" s="26"/>
      <c r="K8" s="26"/>
      <c r="L8" s="26"/>
      <c r="M8" s="26"/>
      <c r="N8" s="64"/>
      <c r="O8" s="28"/>
      <c r="P8" s="29"/>
      <c r="Q8" s="27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  <c r="IR8" s="19"/>
    </row>
    <row r="9" spans="1:252" s="20" customFormat="1" ht="47.25" customHeight="1" x14ac:dyDescent="0.15">
      <c r="A9" s="21">
        <v>1</v>
      </c>
      <c r="B9" s="54" t="s">
        <v>12</v>
      </c>
      <c r="C9" s="30" t="s">
        <v>13</v>
      </c>
      <c r="D9" s="50" t="s">
        <v>14</v>
      </c>
      <c r="E9" s="22">
        <f t="shared" ref="E9:E14" si="1">F9+G9+H9</f>
        <v>40746</v>
      </c>
      <c r="F9" s="22">
        <v>12640</v>
      </c>
      <c r="G9" s="31">
        <v>22252</v>
      </c>
      <c r="H9" s="22">
        <v>5854</v>
      </c>
      <c r="I9" s="31">
        <f t="shared" ref="I9:I18" si="2">SUM(J9:L9)</f>
        <v>29415</v>
      </c>
      <c r="J9" s="22">
        <v>12640</v>
      </c>
      <c r="K9" s="31">
        <v>10921</v>
      </c>
      <c r="L9" s="31">
        <f>4322+1532</f>
        <v>5854</v>
      </c>
      <c r="M9" s="32">
        <f>22239+6300</f>
        <v>28539</v>
      </c>
      <c r="N9" s="64">
        <f t="shared" ref="N9:N18" si="3">SUM(O9:P9)</f>
        <v>2400</v>
      </c>
      <c r="O9" s="33">
        <v>2400</v>
      </c>
      <c r="P9" s="34"/>
      <c r="Q9" s="35" t="s">
        <v>15</v>
      </c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  <c r="IQ9" s="19"/>
      <c r="IR9" s="19"/>
    </row>
    <row r="10" spans="1:252" s="20" customFormat="1" ht="23.25" customHeight="1" x14ac:dyDescent="0.15">
      <c r="A10" s="21">
        <v>2</v>
      </c>
      <c r="B10" s="54" t="s">
        <v>16</v>
      </c>
      <c r="C10" s="30" t="s">
        <v>17</v>
      </c>
      <c r="D10" s="50" t="s">
        <v>14</v>
      </c>
      <c r="E10" s="22">
        <v>37993</v>
      </c>
      <c r="F10" s="22">
        <v>11880</v>
      </c>
      <c r="G10" s="31">
        <v>12815</v>
      </c>
      <c r="H10" s="22">
        <v>13298</v>
      </c>
      <c r="I10" s="31">
        <f t="shared" si="2"/>
        <v>35477</v>
      </c>
      <c r="J10" s="22">
        <v>11880</v>
      </c>
      <c r="K10" s="31">
        <v>11296</v>
      </c>
      <c r="L10" s="31">
        <v>12301</v>
      </c>
      <c r="M10" s="32">
        <v>21754</v>
      </c>
      <c r="N10" s="64">
        <f t="shared" si="3"/>
        <v>2818</v>
      </c>
      <c r="O10" s="33">
        <v>1519</v>
      </c>
      <c r="P10" s="33">
        <v>1299</v>
      </c>
      <c r="Q10" s="35" t="s">
        <v>18</v>
      </c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  <c r="IQ10" s="19"/>
      <c r="IR10" s="19"/>
    </row>
    <row r="11" spans="1:252" s="20" customFormat="1" ht="21" customHeight="1" x14ac:dyDescent="0.15">
      <c r="A11" s="21"/>
      <c r="B11" s="58" t="s">
        <v>19</v>
      </c>
      <c r="C11" s="36"/>
      <c r="D11" s="51"/>
      <c r="E11" s="22"/>
      <c r="F11" s="37"/>
      <c r="G11" s="23"/>
      <c r="H11" s="38"/>
      <c r="I11" s="31"/>
      <c r="J11" s="34"/>
      <c r="K11" s="34"/>
      <c r="L11" s="34"/>
      <c r="M11" s="34"/>
      <c r="N11" s="64"/>
      <c r="O11" s="33"/>
      <c r="P11" s="34"/>
      <c r="Q11" s="35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  <c r="IJ11" s="19"/>
      <c r="IK11" s="19"/>
      <c r="IL11" s="19"/>
      <c r="IM11" s="19"/>
      <c r="IN11" s="19"/>
      <c r="IO11" s="19"/>
      <c r="IP11" s="19"/>
      <c r="IQ11" s="19"/>
      <c r="IR11" s="19"/>
    </row>
    <row r="12" spans="1:252" s="20" customFormat="1" ht="36.75" customHeight="1" x14ac:dyDescent="0.15">
      <c r="A12" s="21">
        <v>3</v>
      </c>
      <c r="B12" s="59" t="s">
        <v>20</v>
      </c>
      <c r="C12" s="39" t="s">
        <v>21</v>
      </c>
      <c r="D12" s="51" t="s">
        <v>22</v>
      </c>
      <c r="E12" s="22">
        <f t="shared" si="1"/>
        <v>680000</v>
      </c>
      <c r="F12" s="40">
        <v>230000</v>
      </c>
      <c r="G12" s="41">
        <v>314000</v>
      </c>
      <c r="H12" s="32">
        <v>136000</v>
      </c>
      <c r="I12" s="31">
        <f t="shared" si="2"/>
        <v>1150</v>
      </c>
      <c r="J12" s="32"/>
      <c r="K12" s="42">
        <v>1150</v>
      </c>
      <c r="L12" s="42"/>
      <c r="M12" s="22">
        <f t="shared" ref="M12:M17" si="4">K12</f>
        <v>1150</v>
      </c>
      <c r="N12" s="64">
        <f t="shared" si="3"/>
        <v>2710</v>
      </c>
      <c r="O12" s="33">
        <v>2710</v>
      </c>
      <c r="P12" s="34"/>
      <c r="Q12" s="43" t="s">
        <v>23</v>
      </c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  <c r="HD12" s="19"/>
      <c r="HE12" s="19"/>
      <c r="HF12" s="19"/>
      <c r="HG12" s="19"/>
      <c r="HH12" s="19"/>
      <c r="HI12" s="19"/>
      <c r="HJ12" s="19"/>
      <c r="HK12" s="19"/>
      <c r="HL12" s="19"/>
      <c r="HM12" s="19"/>
      <c r="HN12" s="19"/>
      <c r="HO12" s="19"/>
      <c r="HP12" s="19"/>
      <c r="HQ12" s="19"/>
      <c r="HR12" s="19"/>
      <c r="HS12" s="19"/>
      <c r="HT12" s="19"/>
      <c r="HU12" s="19"/>
      <c r="HV12" s="19"/>
      <c r="HW12" s="19"/>
      <c r="HX12" s="19"/>
      <c r="HY12" s="19"/>
      <c r="HZ12" s="19"/>
      <c r="IA12" s="19"/>
      <c r="IB12" s="19"/>
      <c r="IC12" s="19"/>
      <c r="ID12" s="19"/>
      <c r="IE12" s="19"/>
      <c r="IF12" s="19"/>
      <c r="IG12" s="19"/>
      <c r="IH12" s="19"/>
      <c r="II12" s="19"/>
      <c r="IJ12" s="19"/>
      <c r="IK12" s="19"/>
      <c r="IL12" s="19"/>
      <c r="IM12" s="19"/>
      <c r="IN12" s="19"/>
      <c r="IO12" s="19"/>
      <c r="IP12" s="19"/>
      <c r="IQ12" s="19"/>
      <c r="IR12" s="19"/>
    </row>
    <row r="13" spans="1:252" s="20" customFormat="1" ht="36.75" customHeight="1" x14ac:dyDescent="0.15">
      <c r="A13" s="21">
        <v>4</v>
      </c>
      <c r="B13" s="59" t="s">
        <v>24</v>
      </c>
      <c r="C13" s="30" t="s">
        <v>25</v>
      </c>
      <c r="D13" s="50" t="s">
        <v>22</v>
      </c>
      <c r="E13" s="22">
        <f t="shared" si="1"/>
        <v>674700</v>
      </c>
      <c r="F13" s="32">
        <v>230000</v>
      </c>
      <c r="G13" s="42">
        <v>343495</v>
      </c>
      <c r="H13" s="32">
        <v>101205</v>
      </c>
      <c r="I13" s="31">
        <f t="shared" si="2"/>
        <v>480</v>
      </c>
      <c r="J13" s="32"/>
      <c r="K13" s="42">
        <v>480</v>
      </c>
      <c r="L13" s="42"/>
      <c r="M13" s="22">
        <f t="shared" si="4"/>
        <v>480</v>
      </c>
      <c r="N13" s="64">
        <f t="shared" si="3"/>
        <v>2650</v>
      </c>
      <c r="O13" s="33">
        <v>2650</v>
      </c>
      <c r="P13" s="34"/>
      <c r="Q13" s="43" t="s">
        <v>26</v>
      </c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  <c r="GS13" s="19"/>
      <c r="GT13" s="19"/>
      <c r="GU13" s="19"/>
      <c r="GV13" s="19"/>
      <c r="GW13" s="19"/>
      <c r="GX13" s="19"/>
      <c r="GY13" s="19"/>
      <c r="GZ13" s="19"/>
      <c r="HA13" s="19"/>
      <c r="HB13" s="19"/>
      <c r="HC13" s="19"/>
      <c r="HD13" s="19"/>
      <c r="HE13" s="19"/>
      <c r="HF13" s="19"/>
      <c r="HG13" s="19"/>
      <c r="HH13" s="19"/>
      <c r="HI13" s="19"/>
      <c r="HJ13" s="19"/>
      <c r="HK13" s="19"/>
      <c r="HL13" s="19"/>
      <c r="HM13" s="19"/>
      <c r="HN13" s="19"/>
      <c r="HO13" s="19"/>
      <c r="HP13" s="19"/>
      <c r="HQ13" s="19"/>
      <c r="HR13" s="19"/>
      <c r="HS13" s="19"/>
      <c r="HT13" s="19"/>
      <c r="HU13" s="19"/>
      <c r="HV13" s="19"/>
      <c r="HW13" s="19"/>
      <c r="HX13" s="19"/>
      <c r="HY13" s="19"/>
      <c r="HZ13" s="19"/>
      <c r="IA13" s="19"/>
      <c r="IB13" s="19"/>
      <c r="IC13" s="19"/>
      <c r="ID13" s="19"/>
      <c r="IE13" s="19"/>
      <c r="IF13" s="19"/>
      <c r="IG13" s="19"/>
      <c r="IH13" s="19"/>
      <c r="II13" s="19"/>
      <c r="IJ13" s="19"/>
      <c r="IK13" s="19"/>
      <c r="IL13" s="19"/>
      <c r="IM13" s="19"/>
      <c r="IN13" s="19"/>
      <c r="IO13" s="19"/>
      <c r="IP13" s="19"/>
      <c r="IQ13" s="19"/>
      <c r="IR13" s="19"/>
    </row>
    <row r="14" spans="1:252" s="20" customFormat="1" ht="36.75" customHeight="1" x14ac:dyDescent="0.15">
      <c r="A14" s="21">
        <v>5</v>
      </c>
      <c r="B14" s="59" t="s">
        <v>27</v>
      </c>
      <c r="C14" s="30" t="s">
        <v>28</v>
      </c>
      <c r="D14" s="50" t="s">
        <v>22</v>
      </c>
      <c r="E14" s="22">
        <f t="shared" si="1"/>
        <v>670000</v>
      </c>
      <c r="F14" s="32">
        <v>230000</v>
      </c>
      <c r="G14" s="42">
        <v>406500</v>
      </c>
      <c r="H14" s="32">
        <v>33500</v>
      </c>
      <c r="I14" s="31">
        <f t="shared" si="2"/>
        <v>550</v>
      </c>
      <c r="J14" s="32"/>
      <c r="K14" s="42">
        <v>550</v>
      </c>
      <c r="L14" s="42"/>
      <c r="M14" s="22">
        <f t="shared" si="4"/>
        <v>550</v>
      </c>
      <c r="N14" s="64">
        <f t="shared" si="3"/>
        <v>2760</v>
      </c>
      <c r="O14" s="33">
        <v>2760</v>
      </c>
      <c r="P14" s="34"/>
      <c r="Q14" s="43" t="s">
        <v>29</v>
      </c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</row>
    <row r="15" spans="1:252" s="20" customFormat="1" ht="33" customHeight="1" x14ac:dyDescent="0.15">
      <c r="A15" s="21">
        <v>6</v>
      </c>
      <c r="B15" s="59" t="s">
        <v>30</v>
      </c>
      <c r="C15" s="30" t="s">
        <v>31</v>
      </c>
      <c r="D15" s="50" t="s">
        <v>32</v>
      </c>
      <c r="E15" s="22">
        <v>140000</v>
      </c>
      <c r="F15" s="32">
        <f>E15*0.5</f>
        <v>70000</v>
      </c>
      <c r="G15" s="42">
        <f>E15-F15-H15</f>
        <v>21000</v>
      </c>
      <c r="H15" s="32">
        <f>E15*0.35</f>
        <v>49000</v>
      </c>
      <c r="I15" s="31">
        <f t="shared" si="2"/>
        <v>60</v>
      </c>
      <c r="J15" s="32"/>
      <c r="K15" s="42">
        <v>60</v>
      </c>
      <c r="L15" s="42"/>
      <c r="M15" s="22">
        <f t="shared" si="4"/>
        <v>60</v>
      </c>
      <c r="N15" s="64">
        <f t="shared" si="3"/>
        <v>1220</v>
      </c>
      <c r="O15" s="33">
        <v>1220</v>
      </c>
      <c r="P15" s="34"/>
      <c r="Q15" s="43" t="s">
        <v>33</v>
      </c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</row>
    <row r="16" spans="1:252" s="20" customFormat="1" ht="35.25" customHeight="1" x14ac:dyDescent="0.15">
      <c r="A16" s="21">
        <v>7</v>
      </c>
      <c r="B16" s="59" t="s">
        <v>34</v>
      </c>
      <c r="C16" s="30" t="s">
        <v>35</v>
      </c>
      <c r="D16" s="50" t="s">
        <v>36</v>
      </c>
      <c r="E16" s="22">
        <f t="shared" ref="E16:E21" si="5">F16+G16+H16</f>
        <v>160000</v>
      </c>
      <c r="F16" s="32">
        <v>80000</v>
      </c>
      <c r="G16" s="42">
        <v>24000</v>
      </c>
      <c r="H16" s="32">
        <v>56000</v>
      </c>
      <c r="I16" s="31">
        <f t="shared" si="2"/>
        <v>100</v>
      </c>
      <c r="J16" s="32"/>
      <c r="K16" s="42">
        <v>100</v>
      </c>
      <c r="L16" s="42"/>
      <c r="M16" s="22">
        <f t="shared" si="4"/>
        <v>100</v>
      </c>
      <c r="N16" s="64">
        <f t="shared" si="3"/>
        <v>1685</v>
      </c>
      <c r="O16" s="33">
        <v>1685</v>
      </c>
      <c r="P16" s="34"/>
      <c r="Q16" s="43" t="s">
        <v>37</v>
      </c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</row>
    <row r="17" spans="1:252" s="20" customFormat="1" ht="28.5" customHeight="1" x14ac:dyDescent="0.15">
      <c r="A17" s="21">
        <v>8</v>
      </c>
      <c r="B17" s="59" t="s">
        <v>38</v>
      </c>
      <c r="C17" s="30" t="s">
        <v>39</v>
      </c>
      <c r="D17" s="50" t="s">
        <v>40</v>
      </c>
      <c r="E17" s="22">
        <f t="shared" si="5"/>
        <v>239000</v>
      </c>
      <c r="F17" s="32"/>
      <c r="G17" s="42">
        <v>239000</v>
      </c>
      <c r="H17" s="32"/>
      <c r="I17" s="31">
        <f t="shared" si="2"/>
        <v>200</v>
      </c>
      <c r="J17" s="32"/>
      <c r="K17" s="42">
        <v>200</v>
      </c>
      <c r="L17" s="42"/>
      <c r="M17" s="22">
        <f t="shared" si="4"/>
        <v>200</v>
      </c>
      <c r="N17" s="64">
        <f t="shared" si="3"/>
        <v>280</v>
      </c>
      <c r="O17" s="33">
        <v>280</v>
      </c>
      <c r="P17" s="34"/>
      <c r="Q17" s="43" t="s">
        <v>41</v>
      </c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</row>
    <row r="18" spans="1:252" s="20" customFormat="1" ht="141" customHeight="1" x14ac:dyDescent="0.15">
      <c r="A18" s="21">
        <v>9</v>
      </c>
      <c r="B18" s="60" t="s">
        <v>42</v>
      </c>
      <c r="C18" s="44"/>
      <c r="D18" s="50"/>
      <c r="E18" s="24">
        <v>576</v>
      </c>
      <c r="F18" s="32"/>
      <c r="G18" s="42">
        <v>576</v>
      </c>
      <c r="H18" s="32"/>
      <c r="I18" s="31">
        <f t="shared" si="2"/>
        <v>0</v>
      </c>
      <c r="J18" s="32"/>
      <c r="K18" s="42"/>
      <c r="L18" s="42"/>
      <c r="M18" s="22"/>
      <c r="N18" s="64">
        <f t="shared" si="3"/>
        <v>576</v>
      </c>
      <c r="O18" s="33">
        <v>576</v>
      </c>
      <c r="P18" s="34"/>
      <c r="Q18" s="43" t="s">
        <v>43</v>
      </c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</row>
    <row r="19" spans="1:252" s="20" customFormat="1" ht="22.5" customHeight="1" x14ac:dyDescent="0.15">
      <c r="A19" s="21"/>
      <c r="B19" s="61" t="s">
        <v>44</v>
      </c>
      <c r="C19" s="44"/>
      <c r="D19" s="50"/>
      <c r="E19" s="24"/>
      <c r="F19" s="32"/>
      <c r="G19" s="42"/>
      <c r="H19" s="45"/>
      <c r="I19" s="31"/>
      <c r="J19" s="32"/>
      <c r="K19" s="42"/>
      <c r="L19" s="42"/>
      <c r="M19" s="22"/>
      <c r="N19" s="64"/>
      <c r="O19" s="33">
        <v>0</v>
      </c>
      <c r="P19" s="34"/>
      <c r="Q19" s="43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</row>
    <row r="20" spans="1:252" s="20" customFormat="1" ht="27.75" customHeight="1" x14ac:dyDescent="0.15">
      <c r="A20" s="21">
        <v>10</v>
      </c>
      <c r="B20" s="62" t="s">
        <v>45</v>
      </c>
      <c r="C20" s="46"/>
      <c r="D20" s="50" t="s">
        <v>46</v>
      </c>
      <c r="E20" s="22">
        <f t="shared" si="5"/>
        <v>45959</v>
      </c>
      <c r="F20" s="47"/>
      <c r="G20" s="25">
        <v>45959</v>
      </c>
      <c r="H20" s="38"/>
      <c r="I20" s="31">
        <f>SUM(J20:L20)</f>
        <v>30210</v>
      </c>
      <c r="J20" s="34"/>
      <c r="K20" s="34">
        <f>34723-4513</f>
        <v>30210</v>
      </c>
      <c r="L20" s="34"/>
      <c r="M20" s="34">
        <f>26098+2700</f>
        <v>28798</v>
      </c>
      <c r="N20" s="64">
        <f>SUM(O20:P20)</f>
        <v>1900</v>
      </c>
      <c r="O20" s="33">
        <v>1900</v>
      </c>
      <c r="P20" s="34"/>
      <c r="Q20" s="35" t="s">
        <v>15</v>
      </c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</row>
    <row r="21" spans="1:252" s="20" customFormat="1" ht="27.75" customHeight="1" x14ac:dyDescent="0.15">
      <c r="A21" s="21">
        <v>11</v>
      </c>
      <c r="B21" s="62" t="s">
        <v>47</v>
      </c>
      <c r="C21" s="46"/>
      <c r="D21" s="50" t="s">
        <v>48</v>
      </c>
      <c r="E21" s="22">
        <f t="shared" si="5"/>
        <v>43174</v>
      </c>
      <c r="F21" s="47"/>
      <c r="G21" s="25">
        <v>43174</v>
      </c>
      <c r="H21" s="34"/>
      <c r="I21" s="31">
        <f>SUM(J21:L21)</f>
        <v>16031</v>
      </c>
      <c r="J21" s="34"/>
      <c r="K21" s="34">
        <f>19468-3437</f>
        <v>16031</v>
      </c>
      <c r="L21" s="34"/>
      <c r="M21" s="34">
        <f>12946+2300</f>
        <v>15246</v>
      </c>
      <c r="N21" s="64">
        <f>SUM(O21:P21)</f>
        <v>2300</v>
      </c>
      <c r="O21" s="22">
        <v>2300</v>
      </c>
      <c r="P21" s="34"/>
      <c r="Q21" s="35" t="s">
        <v>15</v>
      </c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  <c r="II21" s="19"/>
      <c r="IJ21" s="19"/>
      <c r="IK21" s="19"/>
      <c r="IL21" s="19"/>
      <c r="IM21" s="19"/>
      <c r="IN21" s="19"/>
      <c r="IO21" s="19"/>
      <c r="IP21" s="19"/>
      <c r="IQ21" s="19"/>
      <c r="IR21" s="19"/>
    </row>
    <row r="22" spans="1:252" ht="16.5" x14ac:dyDescent="0.3">
      <c r="Q22" s="3"/>
    </row>
    <row r="23" spans="1:252" ht="16.5" x14ac:dyDescent="0.3">
      <c r="Q23" s="3"/>
    </row>
  </sheetData>
  <mergeCells count="19">
    <mergeCell ref="A7:B7"/>
    <mergeCell ref="E5:H5"/>
    <mergeCell ref="I5:I6"/>
    <mergeCell ref="J5:J6"/>
    <mergeCell ref="K5:K6"/>
    <mergeCell ref="A2:Q2"/>
    <mergeCell ref="A4:A6"/>
    <mergeCell ref="B4:B6"/>
    <mergeCell ref="C4:H4"/>
    <mergeCell ref="I4:L4"/>
    <mergeCell ref="M4:M6"/>
    <mergeCell ref="N4:P4"/>
    <mergeCell ref="Q4:Q6"/>
    <mergeCell ref="C5:C6"/>
    <mergeCell ref="D5:D6"/>
    <mergeCell ref="O5:O6"/>
    <mergeCell ref="P5:P6"/>
    <mergeCell ref="L5:L6"/>
    <mergeCell ref="N5:N6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63" firstPageNumber="4294963191" fitToHeight="0" orientation="landscape" r:id="rId1"/>
  <headerFooter alignWithMargins="0">
    <oddFooter>第 &amp;P 页，共 &amp;N 页</oddFooter>
  </headerFooter>
  <ignoredErrors>
    <ignoredError sqref="I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专项资金——2018年航道基建专项</vt:lpstr>
      <vt:lpstr>专项资金——2018年航道基建专项!Print_Area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孙宇强</dc:creator>
  <cp:lastModifiedBy>孙宇强</cp:lastModifiedBy>
  <cp:lastPrinted>2018-02-24T08:22:48Z</cp:lastPrinted>
  <dcterms:created xsi:type="dcterms:W3CDTF">2017-12-26T04:55:16Z</dcterms:created>
  <dcterms:modified xsi:type="dcterms:W3CDTF">2018-02-24T08:22:52Z</dcterms:modified>
</cp:coreProperties>
</file>